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5-HMJCF\Site\Conteudo Acesso à Informação\1. Atividades e Resultados - Planilha de Produção\Relatório de Atividades Hospitalar\"/>
    </mc:Choice>
  </mc:AlternateContent>
  <xr:revisionPtr revIDLastSave="0" documentId="13_ncr:1_{83599269-D0A0-481A-B463-67684E6FF279}" xr6:coauthVersionLast="45" xr6:coauthVersionMax="45" xr10:uidLastSave="{00000000-0000-0000-0000-000000000000}"/>
  <bookViews>
    <workbookView xWindow="-120" yWindow="-120" windowWidth="20730" windowHeight="11160" tabRatio="882" xr2:uid="{00000000-000D-0000-FFFF-FFFF00000000}"/>
  </bookViews>
  <sheets>
    <sheet name="PRODUÇÃO" sheetId="1" r:id="rId1"/>
    <sheet name="GLAUCOMA" sheetId="2" r:id="rId2"/>
    <sheet name="março 2019" sheetId="8" state="hidden" r:id="rId3"/>
    <sheet name="abril 2019" sheetId="9" state="hidden" r:id="rId4"/>
    <sheet name="maio 2019" sheetId="10" state="hidden" r:id="rId5"/>
    <sheet name="junho 2019" sheetId="11" state="hidden" r:id="rId6"/>
    <sheet name="julho 2019" sheetId="12" state="hidden" r:id="rId7"/>
  </sheets>
  <definedNames>
    <definedName name="_xlnm.Print_Area" localSheetId="1">GLAUCOMA!$A$1:$BD$31</definedName>
    <definedName name="_xlnm.Print_Area" localSheetId="0">PRODUÇÃO!$A$1:$J$114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4" i="1" l="1"/>
  <c r="E114" i="1"/>
  <c r="J102" i="1"/>
  <c r="H102" i="1"/>
  <c r="G102" i="1"/>
  <c r="E102" i="1"/>
  <c r="D102" i="1"/>
  <c r="C102" i="1"/>
  <c r="B102" i="1"/>
  <c r="J93" i="1"/>
  <c r="H93" i="1"/>
  <c r="G93" i="1"/>
  <c r="E93" i="1"/>
  <c r="B93" i="1"/>
  <c r="D92" i="1"/>
  <c r="C92" i="1"/>
  <c r="D91" i="1"/>
  <c r="C91" i="1"/>
  <c r="J86" i="1"/>
  <c r="H86" i="1"/>
  <c r="G86" i="1"/>
  <c r="E86" i="1"/>
  <c r="B86" i="1"/>
  <c r="D85" i="1"/>
  <c r="C85" i="1"/>
  <c r="D84" i="1"/>
  <c r="C84" i="1"/>
  <c r="D83" i="1"/>
  <c r="C83" i="1"/>
  <c r="D82" i="1"/>
  <c r="C82" i="1"/>
  <c r="J76" i="1"/>
  <c r="I76" i="1"/>
  <c r="H76" i="1"/>
  <c r="G76" i="1"/>
  <c r="F76" i="1"/>
  <c r="E76" i="1"/>
  <c r="B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J44" i="1"/>
  <c r="H44" i="1"/>
  <c r="G44" i="1"/>
  <c r="E44" i="1"/>
  <c r="B44" i="1"/>
  <c r="D43" i="1"/>
  <c r="C43" i="1"/>
  <c r="D42" i="1"/>
  <c r="C42" i="1"/>
  <c r="D41" i="1"/>
  <c r="C41" i="1"/>
  <c r="D40" i="1"/>
  <c r="C40" i="1"/>
  <c r="J34" i="1"/>
  <c r="I34" i="1"/>
  <c r="H34" i="1"/>
  <c r="G34" i="1"/>
  <c r="F34" i="1"/>
  <c r="E34" i="1"/>
  <c r="B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86" i="1" l="1"/>
  <c r="C93" i="1"/>
  <c r="C86" i="1"/>
  <c r="D93" i="1"/>
  <c r="C76" i="1"/>
  <c r="D44" i="1"/>
  <c r="C34" i="1"/>
  <c r="D34" i="1"/>
  <c r="D76" i="1"/>
  <c r="C44" i="1"/>
  <c r="AH120" i="12"/>
  <c r="AG120" i="12"/>
  <c r="AF120" i="12"/>
  <c r="AE120" i="12"/>
  <c r="AD120" i="12"/>
  <c r="AC120" i="12"/>
  <c r="AB120" i="12"/>
  <c r="AA120" i="12"/>
  <c r="Z120" i="12"/>
  <c r="C120" i="12"/>
  <c r="Z100" i="12"/>
  <c r="C100" i="12"/>
  <c r="AG99" i="12"/>
  <c r="X99" i="12"/>
  <c r="AG98" i="12"/>
  <c r="X98" i="12"/>
  <c r="AG97" i="12"/>
  <c r="AG100" i="12" s="1"/>
  <c r="X97" i="12"/>
  <c r="AH96" i="12"/>
  <c r="AG96" i="12"/>
  <c r="X96" i="12"/>
  <c r="X100" i="12" s="1"/>
  <c r="Z89" i="12"/>
  <c r="C89" i="12"/>
  <c r="AG87" i="12"/>
  <c r="X87" i="12"/>
  <c r="AG86" i="12"/>
  <c r="X86" i="12"/>
  <c r="AG85" i="12"/>
  <c r="X85" i="12"/>
  <c r="AG84" i="12"/>
  <c r="X84" i="12"/>
  <c r="AG83" i="12"/>
  <c r="X83" i="12"/>
  <c r="AG82" i="12"/>
  <c r="X82" i="12"/>
  <c r="AG81" i="12"/>
  <c r="X81" i="12"/>
  <c r="AG80" i="12"/>
  <c r="X80" i="12"/>
  <c r="AG79" i="12"/>
  <c r="X79" i="12"/>
  <c r="AG78" i="12"/>
  <c r="X78" i="12"/>
  <c r="AG77" i="12"/>
  <c r="X77" i="12"/>
  <c r="AG76" i="12"/>
  <c r="X76" i="12"/>
  <c r="AG75" i="12"/>
  <c r="X75" i="12"/>
  <c r="AG74" i="12"/>
  <c r="X74" i="12"/>
  <c r="AG71" i="12"/>
  <c r="X71" i="12"/>
  <c r="AG70" i="12"/>
  <c r="X70" i="12"/>
  <c r="AG69" i="12"/>
  <c r="X69" i="12"/>
  <c r="AG68" i="12"/>
  <c r="X68" i="12"/>
  <c r="AG67" i="12"/>
  <c r="X67" i="12"/>
  <c r="AG66" i="12"/>
  <c r="X66" i="12"/>
  <c r="AG65" i="12"/>
  <c r="X65" i="12"/>
  <c r="AG64" i="12"/>
  <c r="X64" i="12"/>
  <c r="X89" i="12" s="1"/>
  <c r="Z56" i="12"/>
  <c r="C56" i="12"/>
  <c r="AG55" i="12"/>
  <c r="X55" i="12"/>
  <c r="AG54" i="12"/>
  <c r="X54" i="12"/>
  <c r="AG53" i="12"/>
  <c r="AG56" i="12" s="1"/>
  <c r="X53" i="12"/>
  <c r="AH52" i="12"/>
  <c r="AG52" i="12"/>
  <c r="X52" i="12"/>
  <c r="X56" i="12" s="1"/>
  <c r="Z45" i="12"/>
  <c r="C45" i="12"/>
  <c r="AG44" i="12"/>
  <c r="Z42" i="12"/>
  <c r="AG41" i="12"/>
  <c r="X41" i="12"/>
  <c r="AG40" i="12"/>
  <c r="X40" i="12"/>
  <c r="AG39" i="12"/>
  <c r="X39" i="12"/>
  <c r="AG38" i="12"/>
  <c r="X38" i="12"/>
  <c r="AG37" i="12"/>
  <c r="X37" i="12"/>
  <c r="AG36" i="12"/>
  <c r="X36" i="12"/>
  <c r="AG35" i="12"/>
  <c r="X35" i="12"/>
  <c r="AG34" i="12"/>
  <c r="X34" i="12"/>
  <c r="AG33" i="12"/>
  <c r="X33" i="12"/>
  <c r="AG31" i="12"/>
  <c r="X31" i="12"/>
  <c r="AG30" i="12"/>
  <c r="X30" i="12"/>
  <c r="AG29" i="12"/>
  <c r="X29" i="12"/>
  <c r="AG28" i="12"/>
  <c r="X28" i="12"/>
  <c r="AG27" i="12"/>
  <c r="X27" i="12"/>
  <c r="AG26" i="12"/>
  <c r="X26" i="12"/>
  <c r="AG25" i="12"/>
  <c r="X25" i="12"/>
  <c r="AG24" i="12"/>
  <c r="X24" i="12"/>
  <c r="AG23" i="12"/>
  <c r="X23" i="12"/>
  <c r="AG20" i="12"/>
  <c r="X20" i="12"/>
  <c r="AG19" i="12"/>
  <c r="X19" i="12"/>
  <c r="AG18" i="12"/>
  <c r="X18" i="12"/>
  <c r="AG17" i="12"/>
  <c r="X17" i="12"/>
  <c r="AA16" i="12"/>
  <c r="W16" i="12"/>
  <c r="AC16" i="12" s="1"/>
  <c r="V16" i="12"/>
  <c r="AE16" i="12" s="1"/>
  <c r="U16" i="12"/>
  <c r="T16" i="12"/>
  <c r="R16" i="12"/>
  <c r="Q16" i="12"/>
  <c r="S16" i="12" s="1"/>
  <c r="H16" i="12"/>
  <c r="AG15" i="12"/>
  <c r="AD15" i="12"/>
  <c r="AB15" i="12"/>
  <c r="AA15" i="12"/>
  <c r="X15" i="12"/>
  <c r="W15" i="12"/>
  <c r="AC15" i="12" s="1"/>
  <c r="V15" i="12"/>
  <c r="AE15" i="12" s="1"/>
  <c r="U15" i="12"/>
  <c r="T15" i="12"/>
  <c r="R15" i="12"/>
  <c r="Q15" i="12"/>
  <c r="S15" i="12" s="1"/>
  <c r="K15" i="12"/>
  <c r="I15" i="12"/>
  <c r="H15" i="12"/>
  <c r="J15" i="12" s="1"/>
  <c r="AG14" i="12"/>
  <c r="X14" i="12"/>
  <c r="AG13" i="12"/>
  <c r="X13" i="12"/>
  <c r="AG12" i="12"/>
  <c r="AD12" i="12"/>
  <c r="AB12" i="12"/>
  <c r="AA12" i="12"/>
  <c r="X12" i="12"/>
  <c r="W12" i="12"/>
  <c r="AC12" i="12" s="1"/>
  <c r="V12" i="12"/>
  <c r="T12" i="12"/>
  <c r="R12" i="12"/>
  <c r="Q12" i="12"/>
  <c r="S12" i="12" s="1"/>
  <c r="L12" i="12"/>
  <c r="U12" i="12" s="1"/>
  <c r="K12" i="12"/>
  <c r="I12" i="12"/>
  <c r="H12" i="12"/>
  <c r="J12" i="12" s="1"/>
  <c r="AG11" i="12"/>
  <c r="AC11" i="12"/>
  <c r="AA11" i="12"/>
  <c r="X11" i="12"/>
  <c r="W11" i="12"/>
  <c r="AB11" i="12" s="1"/>
  <c r="AD11" i="12" s="1"/>
  <c r="V11" i="12"/>
  <c r="U11" i="12"/>
  <c r="AE11" i="12" s="1"/>
  <c r="R11" i="12"/>
  <c r="Q11" i="12"/>
  <c r="S11" i="12" s="1"/>
  <c r="L11" i="12"/>
  <c r="T11" i="12" s="1"/>
  <c r="K11" i="12"/>
  <c r="I11" i="12"/>
  <c r="H11" i="12"/>
  <c r="AG10" i="12"/>
  <c r="X10" i="12"/>
  <c r="AG9" i="12"/>
  <c r="X9" i="12"/>
  <c r="X45" i="12" s="1"/>
  <c r="AG8" i="12"/>
  <c r="AH120" i="11"/>
  <c r="AG120" i="11"/>
  <c r="AF120" i="11"/>
  <c r="AE120" i="11"/>
  <c r="AD120" i="11"/>
  <c r="AC120" i="11"/>
  <c r="AB120" i="11"/>
  <c r="AA120" i="11"/>
  <c r="Z120" i="11"/>
  <c r="C120" i="11"/>
  <c r="AI117" i="11"/>
  <c r="Z110" i="11"/>
  <c r="Z100" i="11"/>
  <c r="AH96" i="11" s="1"/>
  <c r="C100" i="11"/>
  <c r="AG99" i="11"/>
  <c r="X99" i="11"/>
  <c r="AG98" i="11"/>
  <c r="X98" i="11"/>
  <c r="AG97" i="11"/>
  <c r="X97" i="11"/>
  <c r="AG96" i="11"/>
  <c r="AG100" i="11" s="1"/>
  <c r="X96" i="11"/>
  <c r="X100" i="11" s="1"/>
  <c r="AG89" i="11"/>
  <c r="Z89" i="11"/>
  <c r="C89" i="11"/>
  <c r="AG87" i="11"/>
  <c r="X87" i="11"/>
  <c r="AG86" i="11"/>
  <c r="X86" i="11"/>
  <c r="AG85" i="11"/>
  <c r="X85" i="11"/>
  <c r="AG84" i="11"/>
  <c r="X84" i="11"/>
  <c r="AG83" i="11"/>
  <c r="X83" i="11"/>
  <c r="AG82" i="11"/>
  <c r="X82" i="11"/>
  <c r="AG81" i="11"/>
  <c r="X81" i="11"/>
  <c r="AG80" i="11"/>
  <c r="X80" i="11"/>
  <c r="AG79" i="11"/>
  <c r="X79" i="11"/>
  <c r="AG78" i="11"/>
  <c r="X78" i="11"/>
  <c r="AG77" i="11"/>
  <c r="X77" i="11"/>
  <c r="AG76" i="11"/>
  <c r="X76" i="11"/>
  <c r="AG75" i="11"/>
  <c r="X75" i="11"/>
  <c r="AG74" i="11"/>
  <c r="X74" i="11"/>
  <c r="AG71" i="11"/>
  <c r="X71" i="11"/>
  <c r="AG70" i="11"/>
  <c r="X70" i="11"/>
  <c r="AG69" i="11"/>
  <c r="X69" i="11"/>
  <c r="AG68" i="11"/>
  <c r="X68" i="11"/>
  <c r="AG67" i="11"/>
  <c r="X67" i="11"/>
  <c r="AG66" i="11"/>
  <c r="X66" i="11"/>
  <c r="AG65" i="11"/>
  <c r="X65" i="11"/>
  <c r="AH64" i="11"/>
  <c r="AG64" i="11"/>
  <c r="X64" i="11"/>
  <c r="X89" i="11" s="1"/>
  <c r="Z56" i="11"/>
  <c r="C56" i="11"/>
  <c r="AG55" i="11"/>
  <c r="X55" i="11"/>
  <c r="AG54" i="11"/>
  <c r="X54" i="11"/>
  <c r="AG53" i="11"/>
  <c r="X53" i="11"/>
  <c r="AG52" i="11"/>
  <c r="AG56" i="11" s="1"/>
  <c r="X52" i="11"/>
  <c r="X56" i="11" s="1"/>
  <c r="X45" i="11"/>
  <c r="C45" i="11"/>
  <c r="AG44" i="11"/>
  <c r="Z42" i="11"/>
  <c r="Z45" i="11" s="1"/>
  <c r="AG45" i="11" s="1"/>
  <c r="AG41" i="11"/>
  <c r="X41" i="11"/>
  <c r="AG40" i="11"/>
  <c r="X40" i="11"/>
  <c r="AG39" i="11"/>
  <c r="X39" i="11"/>
  <c r="AG38" i="11"/>
  <c r="X38" i="11"/>
  <c r="AG37" i="11"/>
  <c r="X37" i="11"/>
  <c r="AG36" i="11"/>
  <c r="X36" i="11"/>
  <c r="AG35" i="11"/>
  <c r="X35" i="11"/>
  <c r="AG34" i="11"/>
  <c r="X34" i="11"/>
  <c r="AG33" i="11"/>
  <c r="X33" i="11"/>
  <c r="AG31" i="11"/>
  <c r="X31" i="11"/>
  <c r="AG30" i="11"/>
  <c r="X30" i="11"/>
  <c r="AG29" i="11"/>
  <c r="X29" i="11"/>
  <c r="AG28" i="11"/>
  <c r="X28" i="11"/>
  <c r="AG27" i="11"/>
  <c r="X27" i="11"/>
  <c r="AG26" i="11"/>
  <c r="X26" i="11"/>
  <c r="AG25" i="11"/>
  <c r="X25" i="11"/>
  <c r="AG24" i="11"/>
  <c r="X24" i="11"/>
  <c r="AG23" i="11"/>
  <c r="X23" i="11"/>
  <c r="AG20" i="11"/>
  <c r="X20" i="11"/>
  <c r="AG19" i="11"/>
  <c r="X19" i="11"/>
  <c r="AG18" i="11"/>
  <c r="X18" i="11"/>
  <c r="AG17" i="11"/>
  <c r="X17" i="11"/>
  <c r="AA16" i="11"/>
  <c r="W16" i="11"/>
  <c r="AB16" i="11" s="1"/>
  <c r="AD16" i="11" s="1"/>
  <c r="V16" i="11"/>
  <c r="AC16" i="11" s="1"/>
  <c r="U16" i="11"/>
  <c r="T16" i="11"/>
  <c r="R16" i="11"/>
  <c r="Q16" i="11"/>
  <c r="S16" i="11" s="1"/>
  <c r="H16" i="11"/>
  <c r="AG15" i="11"/>
  <c r="AC15" i="11"/>
  <c r="AA15" i="11"/>
  <c r="X15" i="11"/>
  <c r="W15" i="11"/>
  <c r="AB15" i="11" s="1"/>
  <c r="AD15" i="11" s="1"/>
  <c r="V15" i="11"/>
  <c r="U15" i="11"/>
  <c r="AE15" i="11" s="1"/>
  <c r="T15" i="11"/>
  <c r="R15" i="11"/>
  <c r="Q15" i="11"/>
  <c r="S15" i="11" s="1"/>
  <c r="K15" i="11"/>
  <c r="I15" i="11"/>
  <c r="H15" i="11"/>
  <c r="J15" i="11" s="1"/>
  <c r="AG14" i="11"/>
  <c r="X14" i="11"/>
  <c r="AG13" i="11"/>
  <c r="X13" i="11"/>
  <c r="AG12" i="11"/>
  <c r="AC12" i="11"/>
  <c r="AA12" i="11"/>
  <c r="X12" i="11"/>
  <c r="W12" i="11"/>
  <c r="AB12" i="11" s="1"/>
  <c r="AD12" i="11" s="1"/>
  <c r="V12" i="11"/>
  <c r="U12" i="11"/>
  <c r="AE12" i="11" s="1"/>
  <c r="R12" i="11"/>
  <c r="Q12" i="11"/>
  <c r="S12" i="11" s="1"/>
  <c r="L12" i="11"/>
  <c r="T12" i="11" s="1"/>
  <c r="K12" i="11"/>
  <c r="I12" i="11"/>
  <c r="H12" i="11"/>
  <c r="J12" i="11" s="1"/>
  <c r="AG11" i="11"/>
  <c r="AD11" i="11"/>
  <c r="AB11" i="11"/>
  <c r="AA11" i="11"/>
  <c r="X11" i="11"/>
  <c r="W11" i="11"/>
  <c r="AC11" i="11" s="1"/>
  <c r="V11" i="11"/>
  <c r="T11" i="11"/>
  <c r="R11" i="11"/>
  <c r="Q11" i="11"/>
  <c r="S11" i="11" s="1"/>
  <c r="L11" i="11"/>
  <c r="U11" i="11" s="1"/>
  <c r="K11" i="11"/>
  <c r="I11" i="11"/>
  <c r="H11" i="11"/>
  <c r="AG10" i="11"/>
  <c r="X10" i="11"/>
  <c r="AG9" i="11"/>
  <c r="X9" i="11"/>
  <c r="AH8" i="11"/>
  <c r="AG8" i="11"/>
  <c r="AH120" i="10"/>
  <c r="AG120" i="10"/>
  <c r="AF120" i="10"/>
  <c r="AE120" i="10"/>
  <c r="AD120" i="10"/>
  <c r="AC120" i="10"/>
  <c r="AB120" i="10"/>
  <c r="AA120" i="10"/>
  <c r="Z120" i="10"/>
  <c r="C120" i="10"/>
  <c r="AI117" i="10"/>
  <c r="Z110" i="10"/>
  <c r="Z100" i="10"/>
  <c r="C100" i="10"/>
  <c r="AG99" i="10"/>
  <c r="X99" i="10"/>
  <c r="AG98" i="10"/>
  <c r="X98" i="10"/>
  <c r="AG97" i="10"/>
  <c r="AG100" i="10" s="1"/>
  <c r="X97" i="10"/>
  <c r="AH96" i="10"/>
  <c r="AG96" i="10"/>
  <c r="X96" i="10"/>
  <c r="X100" i="10" s="1"/>
  <c r="Z89" i="10"/>
  <c r="C89" i="10"/>
  <c r="AG87" i="10"/>
  <c r="X87" i="10"/>
  <c r="AG86" i="10"/>
  <c r="X86" i="10"/>
  <c r="AG85" i="10"/>
  <c r="X85" i="10"/>
  <c r="AG84" i="10"/>
  <c r="X84" i="10"/>
  <c r="AG83" i="10"/>
  <c r="X83" i="10"/>
  <c r="AG82" i="10"/>
  <c r="X82" i="10"/>
  <c r="AG81" i="10"/>
  <c r="X81" i="10"/>
  <c r="AG80" i="10"/>
  <c r="X80" i="10"/>
  <c r="AG79" i="10"/>
  <c r="X79" i="10"/>
  <c r="AG78" i="10"/>
  <c r="X78" i="10"/>
  <c r="AG77" i="10"/>
  <c r="X77" i="10"/>
  <c r="AG76" i="10"/>
  <c r="X76" i="10"/>
  <c r="AG75" i="10"/>
  <c r="X75" i="10"/>
  <c r="AG74" i="10"/>
  <c r="X74" i="10"/>
  <c r="AG71" i="10"/>
  <c r="X71" i="10"/>
  <c r="AG70" i="10"/>
  <c r="X70" i="10"/>
  <c r="AG69" i="10"/>
  <c r="X69" i="10"/>
  <c r="AG68" i="10"/>
  <c r="X68" i="10"/>
  <c r="AG67" i="10"/>
  <c r="X67" i="10"/>
  <c r="AG66" i="10"/>
  <c r="X66" i="10"/>
  <c r="AG65" i="10"/>
  <c r="X65" i="10"/>
  <c r="AG64" i="10"/>
  <c r="X64" i="10"/>
  <c r="X89" i="10" s="1"/>
  <c r="Z56" i="10"/>
  <c r="C56" i="10"/>
  <c r="AG55" i="10"/>
  <c r="X55" i="10"/>
  <c r="AG54" i="10"/>
  <c r="X54" i="10"/>
  <c r="AG53" i="10"/>
  <c r="AG56" i="10" s="1"/>
  <c r="X53" i="10"/>
  <c r="AH52" i="10"/>
  <c r="AG52" i="10"/>
  <c r="X52" i="10"/>
  <c r="X56" i="10" s="1"/>
  <c r="C45" i="10"/>
  <c r="AG44" i="10"/>
  <c r="Z42" i="10"/>
  <c r="Z45" i="10" s="1"/>
  <c r="AG41" i="10"/>
  <c r="X41" i="10"/>
  <c r="AG40" i="10"/>
  <c r="X40" i="10"/>
  <c r="AG39" i="10"/>
  <c r="X39" i="10"/>
  <c r="AG38" i="10"/>
  <c r="X38" i="10"/>
  <c r="AG37" i="10"/>
  <c r="X37" i="10"/>
  <c r="AG36" i="10"/>
  <c r="X36" i="10"/>
  <c r="AG35" i="10"/>
  <c r="X35" i="10"/>
  <c r="AG34" i="10"/>
  <c r="X34" i="10"/>
  <c r="AG33" i="10"/>
  <c r="X33" i="10"/>
  <c r="AG31" i="10"/>
  <c r="X31" i="10"/>
  <c r="AG30" i="10"/>
  <c r="X30" i="10"/>
  <c r="AG29" i="10"/>
  <c r="X29" i="10"/>
  <c r="AG28" i="10"/>
  <c r="X28" i="10"/>
  <c r="AG27" i="10"/>
  <c r="X27" i="10"/>
  <c r="AG26" i="10"/>
  <c r="X26" i="10"/>
  <c r="AG25" i="10"/>
  <c r="X25" i="10"/>
  <c r="AG24" i="10"/>
  <c r="X24" i="10"/>
  <c r="AG23" i="10"/>
  <c r="X23" i="10"/>
  <c r="AG20" i="10"/>
  <c r="X20" i="10"/>
  <c r="AG19" i="10"/>
  <c r="X19" i="10"/>
  <c r="AG18" i="10"/>
  <c r="X18" i="10"/>
  <c r="AG17" i="10"/>
  <c r="X17" i="10"/>
  <c r="AA16" i="10"/>
  <c r="W16" i="10"/>
  <c r="AC16" i="10" s="1"/>
  <c r="V16" i="10"/>
  <c r="U16" i="10"/>
  <c r="T16" i="10"/>
  <c r="R16" i="10"/>
  <c r="Q16" i="10"/>
  <c r="S16" i="10" s="1"/>
  <c r="H16" i="10"/>
  <c r="AG15" i="10"/>
  <c r="AB15" i="10"/>
  <c r="AD15" i="10" s="1"/>
  <c r="AA15" i="10"/>
  <c r="X15" i="10"/>
  <c r="W15" i="10"/>
  <c r="V15" i="10"/>
  <c r="AE15" i="10" s="1"/>
  <c r="U15" i="10"/>
  <c r="T15" i="10"/>
  <c r="R15" i="10"/>
  <c r="Q15" i="10"/>
  <c r="S15" i="10" s="1"/>
  <c r="K15" i="10"/>
  <c r="I15" i="10"/>
  <c r="H15" i="10"/>
  <c r="J15" i="10" s="1"/>
  <c r="AG14" i="10"/>
  <c r="X14" i="10"/>
  <c r="AG13" i="10"/>
  <c r="X13" i="10"/>
  <c r="AG12" i="10"/>
  <c r="AB12" i="10"/>
  <c r="AD12" i="10" s="1"/>
  <c r="AA12" i="10"/>
  <c r="X12" i="10"/>
  <c r="W12" i="10"/>
  <c r="V12" i="10"/>
  <c r="R12" i="10"/>
  <c r="Q12" i="10"/>
  <c r="S12" i="10" s="1"/>
  <c r="L12" i="10"/>
  <c r="U12" i="10" s="1"/>
  <c r="K12" i="10"/>
  <c r="I12" i="10"/>
  <c r="H12" i="10"/>
  <c r="J12" i="10" s="1"/>
  <c r="AG11" i="10"/>
  <c r="AA11" i="10"/>
  <c r="X11" i="10"/>
  <c r="W11" i="10"/>
  <c r="AB11" i="10" s="1"/>
  <c r="AD11" i="10" s="1"/>
  <c r="V11" i="10"/>
  <c r="U11" i="10"/>
  <c r="AE11" i="10" s="1"/>
  <c r="R11" i="10"/>
  <c r="Q11" i="10"/>
  <c r="S11" i="10" s="1"/>
  <c r="L11" i="10"/>
  <c r="T11" i="10" s="1"/>
  <c r="K11" i="10"/>
  <c r="I11" i="10"/>
  <c r="H11" i="10"/>
  <c r="AG10" i="10"/>
  <c r="X10" i="10"/>
  <c r="AG9" i="10"/>
  <c r="X9" i="10"/>
  <c r="AG8" i="10"/>
  <c r="AH120" i="9"/>
  <c r="AG120" i="9"/>
  <c r="AF120" i="9"/>
  <c r="AE120" i="9"/>
  <c r="AD120" i="9"/>
  <c r="AC120" i="9"/>
  <c r="AB120" i="9"/>
  <c r="AA120" i="9"/>
  <c r="Z120" i="9"/>
  <c r="C120" i="9"/>
  <c r="AI117" i="9"/>
  <c r="Z110" i="9"/>
  <c r="Z100" i="9"/>
  <c r="C100" i="9"/>
  <c r="AG99" i="9"/>
  <c r="X99" i="9"/>
  <c r="AG98" i="9"/>
  <c r="X98" i="9"/>
  <c r="AG97" i="9"/>
  <c r="X97" i="9"/>
  <c r="AG96" i="9"/>
  <c r="AG100" i="9" s="1"/>
  <c r="X96" i="9"/>
  <c r="X100" i="9" s="1"/>
  <c r="AG89" i="9"/>
  <c r="Z89" i="9"/>
  <c r="C89" i="9"/>
  <c r="AG87" i="9"/>
  <c r="X87" i="9"/>
  <c r="AG86" i="9"/>
  <c r="X86" i="9"/>
  <c r="AG85" i="9"/>
  <c r="X85" i="9"/>
  <c r="AG84" i="9"/>
  <c r="X84" i="9"/>
  <c r="AG83" i="9"/>
  <c r="X83" i="9"/>
  <c r="AG82" i="9"/>
  <c r="X82" i="9"/>
  <c r="AG81" i="9"/>
  <c r="X81" i="9"/>
  <c r="AG80" i="9"/>
  <c r="X80" i="9"/>
  <c r="AG79" i="9"/>
  <c r="X79" i="9"/>
  <c r="AG78" i="9"/>
  <c r="X78" i="9"/>
  <c r="AG77" i="9"/>
  <c r="X77" i="9"/>
  <c r="AG76" i="9"/>
  <c r="X76" i="9"/>
  <c r="AG75" i="9"/>
  <c r="X75" i="9"/>
  <c r="AG74" i="9"/>
  <c r="X74" i="9"/>
  <c r="AG71" i="9"/>
  <c r="X71" i="9"/>
  <c r="AG70" i="9"/>
  <c r="X70" i="9"/>
  <c r="AG69" i="9"/>
  <c r="X69" i="9"/>
  <c r="AG68" i="9"/>
  <c r="X68" i="9"/>
  <c r="AG67" i="9"/>
  <c r="X67" i="9"/>
  <c r="AG66" i="9"/>
  <c r="X66" i="9"/>
  <c r="AG65" i="9"/>
  <c r="X65" i="9"/>
  <c r="AH64" i="9"/>
  <c r="AG64" i="9"/>
  <c r="X64" i="9"/>
  <c r="X89" i="9" s="1"/>
  <c r="Z56" i="9"/>
  <c r="AH52" i="9" s="1"/>
  <c r="C56" i="9"/>
  <c r="AG55" i="9"/>
  <c r="X55" i="9"/>
  <c r="AG54" i="9"/>
  <c r="X54" i="9"/>
  <c r="AG53" i="9"/>
  <c r="X53" i="9"/>
  <c r="AG52" i="9"/>
  <c r="AG56" i="9" s="1"/>
  <c r="X52" i="9"/>
  <c r="X56" i="9" s="1"/>
  <c r="C45" i="9"/>
  <c r="AG44" i="9"/>
  <c r="Z42" i="9"/>
  <c r="Z45" i="9" s="1"/>
  <c r="AG45" i="9" s="1"/>
  <c r="AG41" i="9"/>
  <c r="X41" i="9"/>
  <c r="AG40" i="9"/>
  <c r="X40" i="9"/>
  <c r="AG39" i="9"/>
  <c r="X39" i="9"/>
  <c r="AG38" i="9"/>
  <c r="X38" i="9"/>
  <c r="AG37" i="9"/>
  <c r="X37" i="9"/>
  <c r="AG36" i="9"/>
  <c r="X36" i="9"/>
  <c r="AG35" i="9"/>
  <c r="X35" i="9"/>
  <c r="AG34" i="9"/>
  <c r="X34" i="9"/>
  <c r="AG33" i="9"/>
  <c r="X33" i="9"/>
  <c r="AG31" i="9"/>
  <c r="X31" i="9"/>
  <c r="AG30" i="9"/>
  <c r="X30" i="9"/>
  <c r="AG29" i="9"/>
  <c r="X29" i="9"/>
  <c r="AG28" i="9"/>
  <c r="X28" i="9"/>
  <c r="AG27" i="9"/>
  <c r="X27" i="9"/>
  <c r="AG26" i="9"/>
  <c r="X26" i="9"/>
  <c r="AG25" i="9"/>
  <c r="X25" i="9"/>
  <c r="AG24" i="9"/>
  <c r="X24" i="9"/>
  <c r="AG23" i="9"/>
  <c r="X23" i="9"/>
  <c r="AG20" i="9"/>
  <c r="X20" i="9"/>
  <c r="AG19" i="9"/>
  <c r="X19" i="9"/>
  <c r="AG18" i="9"/>
  <c r="X18" i="9"/>
  <c r="AG17" i="9"/>
  <c r="X17" i="9"/>
  <c r="AC16" i="9"/>
  <c r="AA16" i="9"/>
  <c r="W16" i="9"/>
  <c r="AB16" i="9" s="1"/>
  <c r="AD16" i="9" s="1"/>
  <c r="V16" i="9"/>
  <c r="AE16" i="9" s="1"/>
  <c r="U16" i="9"/>
  <c r="T16" i="9"/>
  <c r="R16" i="9"/>
  <c r="Q16" i="9"/>
  <c r="S16" i="9" s="1"/>
  <c r="H16" i="9"/>
  <c r="AG15" i="9"/>
  <c r="AA15" i="9"/>
  <c r="X15" i="9"/>
  <c r="W15" i="9"/>
  <c r="AB15" i="9" s="1"/>
  <c r="AD15" i="9" s="1"/>
  <c r="V15" i="9"/>
  <c r="U15" i="9"/>
  <c r="AE15" i="9" s="1"/>
  <c r="T15" i="9"/>
  <c r="R15" i="9"/>
  <c r="Q15" i="9"/>
  <c r="S15" i="9" s="1"/>
  <c r="K15" i="9"/>
  <c r="I15" i="9"/>
  <c r="H15" i="9"/>
  <c r="J15" i="9" s="1"/>
  <c r="AG14" i="9"/>
  <c r="X14" i="9"/>
  <c r="AG13" i="9"/>
  <c r="X13" i="9"/>
  <c r="AG12" i="9"/>
  <c r="AA12" i="9"/>
  <c r="X12" i="9"/>
  <c r="W12" i="9"/>
  <c r="AB12" i="9" s="1"/>
  <c r="AD12" i="9" s="1"/>
  <c r="V12" i="9"/>
  <c r="U12" i="9"/>
  <c r="AE12" i="9" s="1"/>
  <c r="R12" i="9"/>
  <c r="Q12" i="9"/>
  <c r="S12" i="9" s="1"/>
  <c r="L12" i="9"/>
  <c r="T12" i="9" s="1"/>
  <c r="K12" i="9"/>
  <c r="I12" i="9"/>
  <c r="H12" i="9"/>
  <c r="J12" i="9" s="1"/>
  <c r="AG11" i="9"/>
  <c r="AB11" i="9"/>
  <c r="AD11" i="9" s="1"/>
  <c r="AA11" i="9"/>
  <c r="X11" i="9"/>
  <c r="X45" i="9" s="1"/>
  <c r="W11" i="9"/>
  <c r="V11" i="9"/>
  <c r="R11" i="9"/>
  <c r="Q11" i="9"/>
  <c r="S11" i="9" s="1"/>
  <c r="L11" i="9"/>
  <c r="U11" i="9" s="1"/>
  <c r="K11" i="9"/>
  <c r="I11" i="9"/>
  <c r="H11" i="9"/>
  <c r="AG10" i="9"/>
  <c r="X10" i="9"/>
  <c r="AG9" i="9"/>
  <c r="X9" i="9"/>
  <c r="AH8" i="9"/>
  <c r="AG8" i="9"/>
  <c r="AH120" i="8"/>
  <c r="AG120" i="8"/>
  <c r="AF120" i="8"/>
  <c r="AE120" i="8"/>
  <c r="AD120" i="8"/>
  <c r="AC120" i="8"/>
  <c r="AB120" i="8"/>
  <c r="AA120" i="8"/>
  <c r="Z120" i="8"/>
  <c r="C120" i="8"/>
  <c r="AI117" i="8"/>
  <c r="Z110" i="8"/>
  <c r="Z100" i="8"/>
  <c r="C100" i="8"/>
  <c r="AG99" i="8"/>
  <c r="X99" i="8"/>
  <c r="AG98" i="8"/>
  <c r="X98" i="8"/>
  <c r="AG97" i="8"/>
  <c r="AG100" i="8" s="1"/>
  <c r="X97" i="8"/>
  <c r="AH96" i="8"/>
  <c r="AG96" i="8"/>
  <c r="X96" i="8"/>
  <c r="X100" i="8" s="1"/>
  <c r="Z89" i="8"/>
  <c r="C89" i="8"/>
  <c r="AG87" i="8"/>
  <c r="X87" i="8"/>
  <c r="AG86" i="8"/>
  <c r="X86" i="8"/>
  <c r="AG85" i="8"/>
  <c r="X85" i="8"/>
  <c r="AG84" i="8"/>
  <c r="X84" i="8"/>
  <c r="AG83" i="8"/>
  <c r="X83" i="8"/>
  <c r="AG82" i="8"/>
  <c r="X82" i="8"/>
  <c r="AG81" i="8"/>
  <c r="X81" i="8"/>
  <c r="AG80" i="8"/>
  <c r="X80" i="8"/>
  <c r="AG79" i="8"/>
  <c r="X79" i="8"/>
  <c r="AG78" i="8"/>
  <c r="X78" i="8"/>
  <c r="AG77" i="8"/>
  <c r="X77" i="8"/>
  <c r="AG76" i="8"/>
  <c r="X76" i="8"/>
  <c r="AG75" i="8"/>
  <c r="X75" i="8"/>
  <c r="AG74" i="8"/>
  <c r="X74" i="8"/>
  <c r="AG71" i="8"/>
  <c r="X71" i="8"/>
  <c r="AG70" i="8"/>
  <c r="X70" i="8"/>
  <c r="AG69" i="8"/>
  <c r="X69" i="8"/>
  <c r="AG68" i="8"/>
  <c r="X68" i="8"/>
  <c r="AG67" i="8"/>
  <c r="X67" i="8"/>
  <c r="AG66" i="8"/>
  <c r="X66" i="8"/>
  <c r="AG65" i="8"/>
  <c r="X65" i="8"/>
  <c r="AG64" i="8"/>
  <c r="X64" i="8"/>
  <c r="X89" i="8" s="1"/>
  <c r="Z56" i="8"/>
  <c r="C56" i="8"/>
  <c r="AG55" i="8"/>
  <c r="X55" i="8"/>
  <c r="AG54" i="8"/>
  <c r="X54" i="8"/>
  <c r="AG53" i="8"/>
  <c r="AG56" i="8" s="1"/>
  <c r="X53" i="8"/>
  <c r="AH52" i="8"/>
  <c r="AG52" i="8"/>
  <c r="X52" i="8"/>
  <c r="X56" i="8" s="1"/>
  <c r="Z45" i="8"/>
  <c r="AG45" i="8" s="1"/>
  <c r="C45" i="8"/>
  <c r="AG44" i="8"/>
  <c r="Z42" i="8"/>
  <c r="AG41" i="8"/>
  <c r="X41" i="8"/>
  <c r="AG40" i="8"/>
  <c r="X40" i="8"/>
  <c r="AG39" i="8"/>
  <c r="X39" i="8"/>
  <c r="AG38" i="8"/>
  <c r="X38" i="8"/>
  <c r="AG37" i="8"/>
  <c r="X37" i="8"/>
  <c r="AG36" i="8"/>
  <c r="X36" i="8"/>
  <c r="AG35" i="8"/>
  <c r="X35" i="8"/>
  <c r="AG34" i="8"/>
  <c r="X34" i="8"/>
  <c r="AG33" i="8"/>
  <c r="X33" i="8"/>
  <c r="AG31" i="8"/>
  <c r="X31" i="8"/>
  <c r="AG30" i="8"/>
  <c r="X30" i="8"/>
  <c r="AG29" i="8"/>
  <c r="X29" i="8"/>
  <c r="AG28" i="8"/>
  <c r="X28" i="8"/>
  <c r="AG27" i="8"/>
  <c r="X27" i="8"/>
  <c r="AG26" i="8"/>
  <c r="X26" i="8"/>
  <c r="AG25" i="8"/>
  <c r="X25" i="8"/>
  <c r="AG24" i="8"/>
  <c r="X24" i="8"/>
  <c r="AG23" i="8"/>
  <c r="X23" i="8"/>
  <c r="AG20" i="8"/>
  <c r="X20" i="8"/>
  <c r="AG19" i="8"/>
  <c r="X19" i="8"/>
  <c r="AG18" i="8"/>
  <c r="X18" i="8"/>
  <c r="AG17" i="8"/>
  <c r="X17" i="8"/>
  <c r="AA16" i="8"/>
  <c r="W16" i="8"/>
  <c r="V16" i="8"/>
  <c r="AE16" i="8" s="1"/>
  <c r="U16" i="8"/>
  <c r="T16" i="8"/>
  <c r="R16" i="8"/>
  <c r="Q16" i="8"/>
  <c r="S16" i="8" s="1"/>
  <c r="H16" i="8"/>
  <c r="AG15" i="8"/>
  <c r="AA15" i="8"/>
  <c r="X15" i="8"/>
  <c r="W15" i="8"/>
  <c r="AB15" i="8" s="1"/>
  <c r="AD15" i="8" s="1"/>
  <c r="V15" i="8"/>
  <c r="U15" i="8"/>
  <c r="AE15" i="8" s="1"/>
  <c r="T15" i="8"/>
  <c r="R15" i="8"/>
  <c r="Q15" i="8"/>
  <c r="S15" i="8" s="1"/>
  <c r="K15" i="8"/>
  <c r="I15" i="8"/>
  <c r="H15" i="8"/>
  <c r="J15" i="8" s="1"/>
  <c r="AG14" i="8"/>
  <c r="X14" i="8"/>
  <c r="AG13" i="8"/>
  <c r="X13" i="8"/>
  <c r="AG12" i="8"/>
  <c r="AA12" i="8"/>
  <c r="X12" i="8"/>
  <c r="W12" i="8"/>
  <c r="AB12" i="8" s="1"/>
  <c r="AD12" i="8" s="1"/>
  <c r="V12" i="8"/>
  <c r="U12" i="8"/>
  <c r="AE12" i="8" s="1"/>
  <c r="R12" i="8"/>
  <c r="Q12" i="8"/>
  <c r="S12" i="8" s="1"/>
  <c r="L12" i="8"/>
  <c r="T12" i="8" s="1"/>
  <c r="K12" i="8"/>
  <c r="I12" i="8"/>
  <c r="H12" i="8"/>
  <c r="J12" i="8" s="1"/>
  <c r="AG11" i="8"/>
  <c r="AB11" i="8"/>
  <c r="AD11" i="8" s="1"/>
  <c r="AA11" i="8"/>
  <c r="X11" i="8"/>
  <c r="W11" i="8"/>
  <c r="AC11" i="8" s="1"/>
  <c r="V11" i="8"/>
  <c r="AE11" i="8" s="1"/>
  <c r="R11" i="8"/>
  <c r="Q11" i="8"/>
  <c r="S11" i="8" s="1"/>
  <c r="L11" i="8"/>
  <c r="U11" i="8" s="1"/>
  <c r="K11" i="8"/>
  <c r="I11" i="8"/>
  <c r="H11" i="8"/>
  <c r="AG10" i="8"/>
  <c r="X10" i="8"/>
  <c r="AG9" i="8"/>
  <c r="X9" i="8"/>
  <c r="AH8" i="8"/>
  <c r="AG8" i="8"/>
  <c r="AG45" i="10" l="1"/>
  <c r="AH8" i="10"/>
  <c r="T11" i="8"/>
  <c r="AC12" i="8"/>
  <c r="AC15" i="8"/>
  <c r="AE11" i="9"/>
  <c r="AE12" i="10"/>
  <c r="AB16" i="10"/>
  <c r="AD16" i="10" s="1"/>
  <c r="AG89" i="10"/>
  <c r="AH64" i="10"/>
  <c r="AE16" i="11"/>
  <c r="AG45" i="12"/>
  <c r="AH8" i="12"/>
  <c r="X45" i="8"/>
  <c r="AC16" i="8"/>
  <c r="AB16" i="8"/>
  <c r="AD16" i="8" s="1"/>
  <c r="AG89" i="8"/>
  <c r="AH64" i="8"/>
  <c r="T11" i="9"/>
  <c r="AC11" i="9"/>
  <c r="AC12" i="9"/>
  <c r="AC15" i="9"/>
  <c r="AH96" i="9"/>
  <c r="X45" i="10"/>
  <c r="AC11" i="10"/>
  <c r="T12" i="10"/>
  <c r="AC12" i="10"/>
  <c r="AC15" i="10"/>
  <c r="AE16" i="10"/>
  <c r="AE11" i="11"/>
  <c r="AH52" i="11"/>
  <c r="AE12" i="12"/>
  <c r="AB16" i="12"/>
  <c r="AD16" i="12" s="1"/>
  <c r="AG89" i="12"/>
  <c r="AH6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Karina Cibele</author>
    <author>Osmara Gomes da Fonseca Fernandes</author>
  </authors>
  <commentList>
    <comment ref="A21" authorId="0" shapeId="0" xr:uid="{3899E510-0C50-4C64-ACC2-CCE8BD408E52}">
      <text>
        <r>
          <rPr>
            <sz val="11"/>
            <color rgb="FF000000"/>
            <rFont val="Calibri"/>
            <family val="2"/>
            <charset val="1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Fica acordado que toda inserção de DIU acima da meta proposta será considerado como duas consultas ginecológicas realizadas (meta proposta de consultas ginecológicas = 100)</t>
        </r>
      </text>
    </comment>
    <comment ref="G34" authorId="1" shapeId="0" xr:uid="{BD91220B-543B-4271-AE10-29A52C3497D8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Não está sendo contabilizado Vasectomia procedimentos.</t>
        </r>
      </text>
    </comment>
    <comment ref="J34" authorId="1" shapeId="0" xr:uid="{3D081F0D-7A70-4698-98DB-CA62796C23F7}">
      <text>
        <r>
          <rPr>
            <b/>
            <sz val="9"/>
            <color indexed="81"/>
            <rFont val="Segoe UI"/>
            <family val="2"/>
          </rPr>
          <t>Karina Cibele:</t>
        </r>
        <r>
          <rPr>
            <sz val="9"/>
            <color indexed="81"/>
            <rFont val="Segoe UI"/>
            <family val="2"/>
          </rPr>
          <t xml:space="preserve">
Não está sendo contabilizado Vasectomia procedimentos.</t>
        </r>
      </text>
    </comment>
    <comment ref="A99" authorId="2" shapeId="0" xr:uid="{EA3302FB-7DA0-49C7-8911-F196555D9575}">
      <text>
        <r>
          <rPr>
            <b/>
            <sz val="9"/>
            <color indexed="81"/>
            <rFont val="Segoe UI"/>
            <family val="2"/>
          </rPr>
          <t>Osmara Gomes da Fonseca Fernandes:</t>
        </r>
        <r>
          <rPr>
            <sz val="9"/>
            <color indexed="81"/>
            <rFont val="Segoe UI"/>
            <family val="2"/>
          </rPr>
          <t xml:space="preserve">
Contabiliza paciente dia das UTI's Adulto, P.S I e P.S II</t>
        </r>
      </text>
    </comment>
    <comment ref="A107" authorId="2" shapeId="0" xr:uid="{6ADB5DBF-12B6-4298-8B4A-081DFEE7E340}">
      <text>
        <r>
          <rPr>
            <b/>
            <sz val="9"/>
            <color indexed="81"/>
            <rFont val="Segoe UI"/>
            <family val="2"/>
          </rPr>
          <t>Osmara Gomes da Fonseca Fernandes:</t>
        </r>
        <r>
          <rPr>
            <sz val="9"/>
            <color indexed="81"/>
            <rFont val="Segoe UI"/>
            <family val="2"/>
          </rPr>
          <t xml:space="preserve">
Contabiliza paciente dia das UTI's Adulto, P.S I e P.S II</t>
        </r>
      </text>
    </comment>
    <comment ref="A112" authorId="2" shapeId="0" xr:uid="{4555597F-EC57-4E70-99CC-E23371625163}">
      <text>
        <r>
          <rPr>
            <b/>
            <sz val="9"/>
            <color indexed="81"/>
            <rFont val="Segoe UI"/>
            <family val="2"/>
          </rPr>
          <t>Osmara Gomes da Fonseca Fernandes:</t>
        </r>
        <r>
          <rPr>
            <sz val="9"/>
            <color indexed="81"/>
            <rFont val="Segoe UI"/>
            <family val="2"/>
          </rPr>
          <t xml:space="preserve">
Contabiliza paciente dia das UTI's Adulto, P.S I e P.S II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88" authorId="0" shapeId="0" xr:uid="{00000000-0006-0000-0800-000001000000}">
      <text>
        <r>
          <rPr>
            <b/>
            <sz val="9"/>
            <color rgb="FF000000"/>
            <rFont val="Segoe UI"/>
            <family val="2"/>
            <charset val="1"/>
          </rPr>
          <t>Karina Cibele:</t>
        </r>
        <r>
          <rPr>
            <sz val="9"/>
            <color rgb="FF000000"/>
            <rFont val="Segoe UI"/>
            <family val="2"/>
            <charset val="1"/>
          </rPr>
          <t>Contabiliza: BERA C/S SEDAÇÃO - CURATIVO - COLETA DE LÍQUOR - GASTROSTOMIA - TESTE AUDITIVO.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88" authorId="0" shapeId="0" xr:uid="{00000000-0006-0000-0900-000001000000}">
      <text>
        <r>
          <rPr>
            <b/>
            <sz val="9"/>
            <color rgb="FF000000"/>
            <rFont val="Segoe UI"/>
            <family val="2"/>
            <charset val="1"/>
          </rPr>
          <t>Karina Cibele:</t>
        </r>
        <r>
          <rPr>
            <sz val="9"/>
            <color rgb="FF000000"/>
            <rFont val="Segoe UI"/>
            <family val="2"/>
            <charset val="1"/>
          </rPr>
          <t>Contabiliza: BERA C/S SEDAÇÃO - CURATIVO - COLETA DE LÍQUOR - GASTROSTOMIA - TESTE AUDITIVO.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88" authorId="0" shapeId="0" xr:uid="{00000000-0006-0000-0A00-000001000000}">
      <text>
        <r>
          <rPr>
            <b/>
            <sz val="9"/>
            <color rgb="FF000000"/>
            <rFont val="Segoe UI"/>
            <family val="2"/>
            <charset val="1"/>
          </rPr>
          <t>Karina Cibele:</t>
        </r>
        <r>
          <rPr>
            <sz val="9"/>
            <color rgb="FF000000"/>
            <rFont val="Segoe UI"/>
            <family val="2"/>
            <charset val="1"/>
          </rPr>
          <t>Contabiliza: BERA C/S SEDAÇÃO - CURATIVO - COLETA DE LÍQUOR - GASTROSTOMIA - TESTE AUDITIVO.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88" authorId="0" shapeId="0" xr:uid="{00000000-0006-0000-0B00-000001000000}">
      <text>
        <r>
          <rPr>
            <b/>
            <sz val="9"/>
            <color rgb="FF000000"/>
            <rFont val="Segoe UI"/>
            <family val="2"/>
            <charset val="1"/>
          </rPr>
          <t>Karina Cibele:</t>
        </r>
        <r>
          <rPr>
            <sz val="9"/>
            <color rgb="FF000000"/>
            <rFont val="Segoe UI"/>
            <family val="2"/>
            <charset val="1"/>
          </rPr>
          <t>Contabiliza: BERA C/S SEDAÇÃO - CURATIVO - COLETA DE LÍQUOR - GASTROSTOMIA - TESTE AUDITIVO.</t>
        </r>
      </text>
    </comment>
  </commentList>
</comments>
</file>

<file path=xl/sharedStrings.xml><?xml version="1.0" encoding="utf-8"?>
<sst xmlns="http://schemas.openxmlformats.org/spreadsheetml/2006/main" count="1053" uniqueCount="239">
  <si>
    <t>ESPECIALIDADE</t>
  </si>
  <si>
    <t>META 100%</t>
  </si>
  <si>
    <t>GASTROCLÍNICA</t>
  </si>
  <si>
    <t>MASTOLOGIA</t>
  </si>
  <si>
    <t>NEUROLOGIA</t>
  </si>
  <si>
    <t>NEUROLOGIA INFANTIL</t>
  </si>
  <si>
    <t>ORTOPEDIA</t>
  </si>
  <si>
    <t>VASCULAR</t>
  </si>
  <si>
    <t>ENDOCRINO ADULTO</t>
  </si>
  <si>
    <t>ENDOCRINO INFANTIL</t>
  </si>
  <si>
    <t>PROCTOLOGIA</t>
  </si>
  <si>
    <t>TOXINA BOTULÍNICA</t>
  </si>
  <si>
    <t>ODONTO ESPECIAL</t>
  </si>
  <si>
    <t>TOTAL GERAL</t>
  </si>
  <si>
    <t>AVALIAÇÃO GINECOLÓGICA - DIU</t>
  </si>
  <si>
    <t>BUCO-MAXILO FACIAL</t>
  </si>
  <si>
    <t>CABEÇA E PESCOÇO</t>
  </si>
  <si>
    <t>CIRURGIA GERAL</t>
  </si>
  <si>
    <t>CIRURGIA GERAL / ONCOLOGICOS</t>
  </si>
  <si>
    <t>GINECOLOGIA</t>
  </si>
  <si>
    <t>CIRURGIA GO/LAQUEADURA</t>
  </si>
  <si>
    <t>GO ONCOLÓGICA</t>
  </si>
  <si>
    <t>NEUROCIRURGIA</t>
  </si>
  <si>
    <t>ORTOPEDIA</t>
  </si>
  <si>
    <t>OTORRINOLARINGOLOGIA</t>
  </si>
  <si>
    <t>PEDIATRIA</t>
  </si>
  <si>
    <t>PLÁSTICA GERAL</t>
  </si>
  <si>
    <t>PLÁSTICA DE MAMA</t>
  </si>
  <si>
    <t>TORÁCICA</t>
  </si>
  <si>
    <t>UROLOGIA</t>
  </si>
  <si>
    <t>VASECTOMIA</t>
  </si>
  <si>
    <t>SUBTOTAL</t>
  </si>
  <si>
    <t>PUNÇÃO ASPIRATIVA DE MAMA POR AGULHA GROSSA</t>
  </si>
  <si>
    <t>PUNÇÃO ASPIRATIVA DE MAMA POR AGULHA FINA</t>
  </si>
  <si>
    <t>MAMOGRAFIA</t>
  </si>
  <si>
    <t>PROCEDIMENTO COM FINALIDADE DIAGNÓSTICA POR ULTRASSONOGRAFIA</t>
  </si>
  <si>
    <t>PROCEDIMENTO COM FINALIDADE DIAGNÓSTICA POR TOMOGRAFIA</t>
  </si>
  <si>
    <t>ESOFAGOGASTRODUODENOSCOPIA DIAGNÓSTICA</t>
  </si>
  <si>
    <t>ESOFAGOGASTRODUODENOSCOPIA TERAPÊUTICA</t>
  </si>
  <si>
    <t>COLONOSCOPIA</t>
  </si>
  <si>
    <t>COLPOSCOPIA</t>
  </si>
  <si>
    <t>ECOCARDIOGRAFIA TRANSTORÁCICA (ADULTO)</t>
  </si>
  <si>
    <t>ECOCARDIOGRAFIA TRANSTORÁCICA (INFANTIL)</t>
  </si>
  <si>
    <t>ECOCARDIOGRAFIA FETAL</t>
  </si>
  <si>
    <t>ELETROENCEFALOGRAMA</t>
  </si>
  <si>
    <t>MONITORAMENTO PELO SISTEMA HOLTER 24 HRS (3 CANAIS)</t>
  </si>
  <si>
    <t>TESTE ERGOMÉTRICO / ESFORÇO</t>
  </si>
  <si>
    <t>BRONCOSCOPIA (BRONCOFIBROSCOPIA)</t>
  </si>
  <si>
    <t>ELETRONEUROMIOGRAFIA</t>
  </si>
  <si>
    <t>MANOMETRIA</t>
  </si>
  <si>
    <t>LARINGOSCOPIA</t>
  </si>
  <si>
    <t>LARINGOSCOPIA COM BIÓPSIA</t>
  </si>
  <si>
    <t>CISTOSCOPIA</t>
  </si>
  <si>
    <t>TOTAL</t>
  </si>
  <si>
    <t>REALIZADO</t>
  </si>
  <si>
    <t>FATURADO</t>
  </si>
  <si>
    <t>ACOMPANHAMENTO DO CONTRATO DE GESTÃO N. 265/2017</t>
  </si>
  <si>
    <t>TERMO ADITIVO - GLAUCOMA</t>
  </si>
  <si>
    <t>ANEXO I - INDICADORES DE DESEMPENHO</t>
  </si>
  <si>
    <t>PROCEDIMENTO</t>
  </si>
  <si>
    <t>DESCRIÇÃO</t>
  </si>
  <si>
    <t>META MENSAL</t>
  </si>
  <si>
    <t>MÊS DE REFERÊNCIA AGOSTO/2019</t>
  </si>
  <si>
    <t>% DA META FÍSICA ATINGIDA - AGOSTO/2019</t>
  </si>
  <si>
    <t>030101010-2</t>
  </si>
  <si>
    <t>Consulta para diagnóstico/reavaliação de glaucoma (tonometria, fundoscopia e campimetria)</t>
  </si>
  <si>
    <t>030305001-2</t>
  </si>
  <si>
    <t>Acompanhamento e avaliação de glaucoma por fundoscopia e tonometria</t>
  </si>
  <si>
    <t>030305003-9</t>
  </si>
  <si>
    <t>Tratamento oftalmológico de paciente c/ glaucoma binocular (1ª linha)</t>
  </si>
  <si>
    <t>030305004-7</t>
  </si>
  <si>
    <t>Tratamento oftalmológico de paciente c/ glaucoma binocular (2ª linha)</t>
  </si>
  <si>
    <t>030305005-5</t>
  </si>
  <si>
    <t>Tratamento oftalmológico de paciente c/ glaucoma binocular (3ª linha)</t>
  </si>
  <si>
    <t>030305006-3</t>
  </si>
  <si>
    <t>Tratamento oftalmológico de paciente c/ glaucoma monocular (1ª linha)</t>
  </si>
  <si>
    <t>030305007-1</t>
  </si>
  <si>
    <t>Tratamento oftalmológico de paciente c/ glaucoma monocular (2ª linha)</t>
  </si>
  <si>
    <t>030305008-0</t>
  </si>
  <si>
    <t>Tratamento oftalmológico de paciente c/ glaucoma monocular (3ª linha)</t>
  </si>
  <si>
    <t>030305009-8</t>
  </si>
  <si>
    <t>Tratamento oftalmológico de paciente com glaucoma com dispensação de acetazolamida monocular ou binocular</t>
  </si>
  <si>
    <t>030305010-1</t>
  </si>
  <si>
    <t>Tratamento oftalmológico de paciente com glaucoma com dispensação de policarpina monocular</t>
  </si>
  <si>
    <t>030305011-0</t>
  </si>
  <si>
    <t>Tratamento oftalmológico de paciente com glaucoma com dispensação de policarpina binocular</t>
  </si>
  <si>
    <t>030305015-2</t>
  </si>
  <si>
    <t>Tratamento oftalmológico de paciente com glaucoma - 1ª linha associada a 2ª linha - monocular</t>
  </si>
  <si>
    <t>030305016-0</t>
  </si>
  <si>
    <t>Tratamento oftalmológico de paciente com glaucoma - 1ª linha associada a 2ª linha - binocular</t>
  </si>
  <si>
    <t>030305017-9</t>
  </si>
  <si>
    <t>Tratamento oftalmológico de paciente com glaucoma - 1ª linha associada a 3ª linha - monocular</t>
  </si>
  <si>
    <t>030305018-7</t>
  </si>
  <si>
    <t>Tratamento oftalmológico de paciente com glaucoma - 1ª linha associada a 3ª linha - binocular</t>
  </si>
  <si>
    <t>030305019-5</t>
  </si>
  <si>
    <t>Tratamento oftalmológico de paciente com glaucoma - 2ª linha associaa a 3ª linha - monocular</t>
  </si>
  <si>
    <t>030305020-9</t>
  </si>
  <si>
    <t>Tratamento oftalmológico de paciente com glaucoma - 2ª linha associaa a 3ª linha - binocular</t>
  </si>
  <si>
    <t>030305021-7</t>
  </si>
  <si>
    <t>Tratamento oftalmológico de paciente com glaucoma monocular - associação de 1ª, 2ª e 3ª linhas</t>
  </si>
  <si>
    <t>030305022-5</t>
  </si>
  <si>
    <t>Tratamento oftalmológico de paciente com glaucoma binocular - associação de 1ª, 2ª e 3ª linhas</t>
  </si>
  <si>
    <t>INTERNAÇÕES</t>
  </si>
  <si>
    <t>UTI ADULTO</t>
  </si>
  <si>
    <t>UTI PEDIÁTRICA</t>
  </si>
  <si>
    <t>UTI NEONATAL</t>
  </si>
  <si>
    <t>METAS</t>
  </si>
  <si>
    <t>ACOMPANHAMENTO DO CONTRATO DE GESTÃO N. 265/2017    -    META X REALIZADO</t>
  </si>
  <si>
    <t>1- ANEXO AMBULATORIAL</t>
  </si>
  <si>
    <t>MÊS DE REFERÊNCIA MARÇO / 2019</t>
  </si>
  <si>
    <t>META 85% - 100% DO VALOR</t>
  </si>
  <si>
    <t>% DA META, CONFORME CLÁUSULAS CONTRATUAIS P/ RECEBIMENTO DE 100% DO RECURSO FINANCEIRO</t>
  </si>
  <si>
    <t>ENCAIXE</t>
  </si>
  <si>
    <t>FALTAS</t>
  </si>
  <si>
    <t>% APROVEITAMENTO  TOTAL DE VAGAS</t>
  </si>
  <si>
    <t>ABSENTEÍSMO FALTAS</t>
  </si>
  <si>
    <t>VAGAS  FORA DO CONTRATO</t>
  </si>
  <si>
    <t>% DA META FÍSICA ATINGIDA  - FEV/18</t>
  </si>
  <si>
    <t>% DA META FÍSICA ATINGIDA  - MAR/19</t>
  </si>
  <si>
    <t>(D)</t>
  </si>
  <si>
    <t>(E)</t>
  </si>
  <si>
    <t>ACIDENTE DE TRABALHO</t>
  </si>
  <si>
    <t>ANESTESIA</t>
  </si>
  <si>
    <t>CIRURGIA BUCO-MAXILO</t>
  </si>
  <si>
    <t>CIRURGIA DE CABEÇA E PESCOÇO</t>
  </si>
  <si>
    <t>CARDIOLOGIA</t>
  </si>
  <si>
    <t>CARDIOLOGIA INFANTIL</t>
  </si>
  <si>
    <t>CLÍNICA DA DOR</t>
  </si>
  <si>
    <t>GASTROENTEROLOGIA INFANTIL</t>
  </si>
  <si>
    <t>MASTOLOGIA</t>
  </si>
  <si>
    <t>NEFROLOGIA PEDIÁTRICA</t>
  </si>
  <si>
    <t>ENDOCRINOLOGIA  ADULTO</t>
  </si>
  <si>
    <t>ENDOCRINOLOGIA INFANTIL</t>
  </si>
  <si>
    <t>TOXINA  BUTOLÍNICA AVALIAÇÃO</t>
  </si>
  <si>
    <t>FISIATRIA</t>
  </si>
  <si>
    <t>NEONATAL</t>
  </si>
  <si>
    <t>CONSULTA PRÉ NATAL</t>
  </si>
  <si>
    <t>*OUTROS - Março/19: Clínica Médica () - Clínica Médica INR () - Hematologia () - Odonto () - Pneumo () - Reumato () - Terapia Ocupacional ()</t>
  </si>
  <si>
    <t>SEM META</t>
  </si>
  <si>
    <t>2- ATENDIMENTO DE URGÊNCIAS</t>
  </si>
  <si>
    <t>ATENDIMENTO DE URGÊNCIA</t>
  </si>
  <si>
    <t>META 95% - 100% DO VALOR</t>
  </si>
  <si>
    <t>ATENDIMENTO DE URGÊNCIA/GERAL ADULTO</t>
  </si>
  <si>
    <t>ATENDIMENTO DE URGÊNCIA/GERAL PEDIATRIA</t>
  </si>
  <si>
    <t>ATENDIMENTO DE URGÊNCIA/ORTOPEDIA</t>
  </si>
  <si>
    <t>ATENDIMENTO DE URGÊNCIA/MATRNIDADE</t>
  </si>
  <si>
    <t>3- EXAMES COMPLEMENTARES</t>
  </si>
  <si>
    <t>EXAMES</t>
  </si>
  <si>
    <t>PUNÇÃO DE MAMA POR AGULHA GROSSA</t>
  </si>
  <si>
    <t>PUNÇÃO DE MAMA POR AGULHA FINA</t>
  </si>
  <si>
    <t>PATOLOGIA CLÍNICA</t>
  </si>
  <si>
    <t>RADIOLOGIA</t>
  </si>
  <si>
    <t>ELETROCARDIOGRAMA</t>
  </si>
  <si>
    <t>MONITORAMENTO PELO SISTAMA HOLTER 24 HRS (3 CANAIS)</t>
  </si>
  <si>
    <t>LARINGOSCOPIA SIMPLES</t>
  </si>
  <si>
    <t>* OUTROS - Março/19: BERA C/S SEDAÇÃO() - CURATIVO() - COLETA DE LIQUOR () - TESTE AUDITIVO ().</t>
  </si>
  <si>
    <t>SEM COTA</t>
  </si>
  <si>
    <t>NÃO APRESENTADO</t>
  </si>
  <si>
    <t>4- ANEXO HOSPITALAR</t>
  </si>
  <si>
    <t>INTERNAÇÕES CLÍNICAS</t>
  </si>
  <si>
    <t>INTERNAÇÕES CIRÚRGICAS</t>
  </si>
  <si>
    <t>INTERNAÇÕES OBSTÉTRICAS</t>
  </si>
  <si>
    <t>INTERNAÇÕES PHD</t>
  </si>
  <si>
    <t>OBS: Realizadas no mês de setembro/2018 48 vasectomias e computadas na meta de cirurgias eletivas 24 vasectomias. Total de cirurgias eletivas realizadas com as vasectomias 408 vasectomias.</t>
  </si>
  <si>
    <t>INTERNAÇÕES - ESPECIALIDADE DE MUTIRÃO NAC</t>
  </si>
  <si>
    <t>Mutirão Colecistectomia</t>
  </si>
  <si>
    <t>Mutirão Hernioplastia</t>
  </si>
  <si>
    <t>Mutirão Laqueadura</t>
  </si>
  <si>
    <t>5- DIÁRIAS DE UTI</t>
  </si>
  <si>
    <t>UNIDADE DE INTERNAÇÃO</t>
  </si>
  <si>
    <t>Nº DE LEITOS (HABILITADOS CNES)</t>
  </si>
  <si>
    <t>SAÍDAS</t>
  </si>
  <si>
    <t>OBS: Até Oututbro/2017 o critério era 90% de Diárias, a partir de Novembro/2017, o critério passou a ser 90% de saídas passíveis de faturamento do mês subsequente.</t>
  </si>
  <si>
    <t>MÊS DE REFERÊNCIA ABRIL / 2019</t>
  </si>
  <si>
    <t>% DA META FÍSICA ATINGIDA  - ABR/19</t>
  </si>
  <si>
    <t>*OUTROS - Abril/19: Clínica Médica () - Clínica Médica INR () - Hematologia () - Odonto () - Pneumo () - Reumato () - Terapia Ocupacional ()</t>
  </si>
  <si>
    <t>* OUTROS - Abril/19: BERA C/S SEDAÇÃO() - CURATIVO() - COLETA DE LIQUOR () - TESTE AUDITIVO ().</t>
  </si>
  <si>
    <t>OBS: Realizadas no mês de outubro/2018 57 vasectomias e computadas na meta de cirurgias eletivas 29 vasectomias. Total de cirurgias eletivas realizadas com as vasectomias  495 vasectomias.</t>
  </si>
  <si>
    <t>90% DAS SAÍDAS HOSPITALARES</t>
  </si>
  <si>
    <t>MÊS DE REFERÊNCIA MAIO / 2019</t>
  </si>
  <si>
    <t>% DA META FÍSICA ATINGIDA  - MAI/19</t>
  </si>
  <si>
    <t>*OUTROS - Maio/19: Clínica Médica () - Clínica Médica INR () - Hematologia () - Odonto () - Pneumo () - Reumato () - Terapia Ocupacional ()</t>
  </si>
  <si>
    <t>* OUTROS - Maio/19: BERA C/S SEDAÇÃO() - CURATIVO() - COLETA DE LIQUOR () - TESTE AUDITIVO ().</t>
  </si>
  <si>
    <t>OBS: Realizadas no mês de novembro/2018  7 vasectomias e computadas na meta de cirurgias eletivas 4 vasectomias. Total de cirurgias eletivas realizadas com as vasectomias 417 eletivas.</t>
  </si>
  <si>
    <t>OBS: Até Novembro/2018 o critério era 90% de Diárias, a partir de Novembro/2018, o critério passou a ser 90% de saídas passíveis de faturamento do mês subsequente.</t>
  </si>
  <si>
    <t>MÊS DE REFERÊNCIA JUNHO / 2019</t>
  </si>
  <si>
    <t>% DA META FÍSICA ATINGIDA  - JUN/19</t>
  </si>
  <si>
    <t>*OUTROS - Jun/19: Clínica Médica () - Clínica Médica INR () - Hematologia () - Odonto () - Pneumo () - Reumato () - Terapia Ocupacional ()</t>
  </si>
  <si>
    <t>* OUTROS - Jun/19: BERA C/S SEDAÇÃO() - CURATIVO() - COLETA DE LIQUOR () - TESTE AUDITIVO ().</t>
  </si>
  <si>
    <t>OBS: Realizadas no mês de dezembro/2018 41 vasectomias e computadas na meta de cirurgias eletivas 21 vasectomias. Total de cirurgias eletivas realizadas com as vasectomias 397 vasectomias.</t>
  </si>
  <si>
    <t>MÊS DE REFERÊNCIA JULHO / 2019</t>
  </si>
  <si>
    <t>% DA META FÍSICA ATINGIDA  - JUL/19</t>
  </si>
  <si>
    <t>*OUTROS - Jul/19: Clínica Médica () - Clínica Médica INR () - Hematologia () - Odonto () - Pneumo () - Reumato () - Terapia Ocupacional ()</t>
  </si>
  <si>
    <t>* OUTROS - Jul/19: BERA C/S SEDAÇÃO() - CURATIVO() - COLETA DE LIQUOR () - TESTE AUDITIVO ().</t>
  </si>
  <si>
    <t>OBS: Realizadas no mês de janeiro/19 - 45 vasectomias e computadas na meta de cirurgias eletivas 23 vasectomias. Total de cirurgias eletivas realizadas com as vasectomias 509 vasectomias.</t>
  </si>
  <si>
    <t>MÊS DE REFERÊNCIA SETEMBRO/2019</t>
  </si>
  <si>
    <t>Acompanhamento Contrato de Gestão Hospital Municipal Dr José de Carvalho Florence - 2018/2019</t>
  </si>
  <si>
    <t xml:space="preserve">Metas x Realizado </t>
  </si>
  <si>
    <t>META QUADRIMESTRAL</t>
  </si>
  <si>
    <t>ATENDIMENTO AMBULATORIAL  - VAGAS INTERNAS HM</t>
  </si>
  <si>
    <t xml:space="preserve"> META MENSAL</t>
  </si>
  <si>
    <t>META ANUAL</t>
  </si>
  <si>
    <t>Meta Ofertada</t>
  </si>
  <si>
    <t>Ofertado  - SAMS</t>
  </si>
  <si>
    <t>Produção Realizado</t>
  </si>
  <si>
    <t>SUB TOTAL</t>
  </si>
  <si>
    <t>2 - ATENDIMENTO DE URGÊNCIAS</t>
  </si>
  <si>
    <t>DESCRIÇÃO ATENDIMENTO</t>
  </si>
  <si>
    <t>-</t>
  </si>
  <si>
    <t>ATENDIMENTO DE URGÊNCIA/ ORTOPEDIA</t>
  </si>
  <si>
    <t>ATENDIMENTO DE URGÊNCIA/GERAL MATERNIDADE</t>
  </si>
  <si>
    <t>* Atendimento de Clínica Médica desconsiderar FAA de chamadas não atendidas (NRC)</t>
  </si>
  <si>
    <t>3 - EXAMES COMPLEMETARES</t>
  </si>
  <si>
    <t>SADT</t>
  </si>
  <si>
    <t>PROPOSTA META MENSAL</t>
  </si>
  <si>
    <t>PROPOSTA META QUADRIMESTRAL</t>
  </si>
  <si>
    <t>PROPOSTA META ANUAL</t>
  </si>
  <si>
    <t>4 -ANEXO HOSPITALAR</t>
  </si>
  <si>
    <t>Internações Clínicas</t>
  </si>
  <si>
    <t>Internações Cirúrgicas</t>
  </si>
  <si>
    <t>Internações Obstétrica</t>
  </si>
  <si>
    <t>Internações  P.H.D</t>
  </si>
  <si>
    <t xml:space="preserve">CIRURGIAS </t>
  </si>
  <si>
    <t>Tratamento Cirúrgico Urgência</t>
  </si>
  <si>
    <t>Tratamento Cirúrgico Eletiva</t>
  </si>
  <si>
    <t>5 - DIÁRIAS DE UTI's</t>
  </si>
  <si>
    <t>UNIDADE DE INTERNAÇÃO/DIA</t>
  </si>
  <si>
    <t>Nº Leitos Instaldos (Habilitados CNES)</t>
  </si>
  <si>
    <t>Capacidade Máxima      Instalada                      Nº Diárias/ Mês Possiveis</t>
  </si>
  <si>
    <t>META =/&gt; 90%</t>
  </si>
  <si>
    <t>UTI Adulto</t>
  </si>
  <si>
    <t>UTI Pediátrica</t>
  </si>
  <si>
    <t>UTI Neonatal</t>
  </si>
  <si>
    <t>QUALIDADE DE ALTA HOSPITALAR</t>
  </si>
  <si>
    <t>SAÍDAS HOSPITALARES</t>
  </si>
  <si>
    <t>PERCENTUAL DE REGISTRO HOSPITALAR</t>
  </si>
  <si>
    <t>AIH</t>
  </si>
  <si>
    <t>APAC</t>
  </si>
  <si>
    <t>OBS:Reiteramos que o agendamento das primeiras consultas, é de responsabilidade da Secretaria Municipal de Saúde de São José dos Campos, e que os retornos são de responsabilidade do Hospital Municipal - SPDM. No mês de setembro de 2019, a SPDM disponibilizou 2.450 consultas, foram agendadas 2.290 e foram realizadas 2.212 consultas. Todas as consultas de retorno foram agendadas, conforme protocolo. Desta forma, tivemos um aproveitamento de vagas no total ofertado de 93%.  Alguns pacientes atendidos nas consultas, não tiveram indicação de uso de colírios ou receberam alta médica. Assim, 2.212 pacientes passaram por consulta médica e 2.063 tiveram indicação de tratamento do glaucoma. Foram disponibilizadas ao DRC 316 consultas de primeira vez,210 consultas foram agendadas e foram realizadas 183 consultas, perfazendo um total de 66%de aproveitamento das vagas ofertadas ao DRC.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</si>
</sst>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0.0"/>
  </numFmts>
  <fonts count="4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4"/>
      <name val="Arial"/>
      <family val="2"/>
      <charset val="1"/>
    </font>
    <font>
      <b/>
      <sz val="20"/>
      <color rgb="FF000000"/>
      <name val="Calibri"/>
      <family val="2"/>
      <charset val="1"/>
    </font>
    <font>
      <b/>
      <u/>
      <sz val="18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8"/>
      <name val="Calibri"/>
      <family val="2"/>
      <charset val="1"/>
    </font>
    <font>
      <sz val="18"/>
      <color rgb="FF000000"/>
      <name val="Calibri"/>
      <family val="2"/>
      <charset val="1"/>
    </font>
    <font>
      <b/>
      <sz val="14"/>
      <color rgb="FFFF0000"/>
      <name val="Arial"/>
      <family val="2"/>
      <charset val="1"/>
    </font>
    <font>
      <b/>
      <sz val="18"/>
      <color rgb="FF0070C0"/>
      <name val="Calibri"/>
      <family val="2"/>
      <charset val="1"/>
    </font>
    <font>
      <sz val="14"/>
      <color rgb="FF000000"/>
      <name val="Arial"/>
      <family val="2"/>
      <charset val="1"/>
    </font>
    <font>
      <b/>
      <u/>
      <sz val="18"/>
      <color rgb="FF000000"/>
      <name val="Arial"/>
      <family val="2"/>
      <charset val="1"/>
    </font>
    <font>
      <b/>
      <sz val="14"/>
      <name val="Arial"/>
      <family val="2"/>
      <charset val="1"/>
    </font>
    <font>
      <u/>
      <sz val="14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4"/>
      <color rgb="FF0070C0"/>
      <name val="Arial"/>
      <family val="2"/>
      <charset val="1"/>
    </font>
    <font>
      <b/>
      <sz val="22"/>
      <color rgb="FF0070C0"/>
      <name val="Calibri"/>
      <family val="2"/>
      <charset val="1"/>
    </font>
    <font>
      <b/>
      <sz val="20"/>
      <color rgb="FF0070C0"/>
      <name val="Arial"/>
      <family val="2"/>
      <charset val="1"/>
    </font>
    <font>
      <sz val="14"/>
      <color rgb="FF000000"/>
      <name val="Calibri"/>
      <family val="2"/>
      <charset val="1"/>
    </font>
    <font>
      <b/>
      <sz val="14"/>
      <color rgb="FF4472C4"/>
      <name val="Arial"/>
      <family val="2"/>
      <charset val="1"/>
    </font>
    <font>
      <b/>
      <u/>
      <sz val="18"/>
      <name val="Arial"/>
      <family val="2"/>
      <charset val="1"/>
    </font>
    <font>
      <b/>
      <sz val="18"/>
      <color rgb="FF0070C0"/>
      <name val="Arial"/>
      <family val="2"/>
      <charset val="1"/>
    </font>
    <font>
      <b/>
      <sz val="16"/>
      <color rgb="FF0070C0"/>
      <name val="Arial"/>
      <family val="2"/>
      <charset val="1"/>
    </font>
    <font>
      <b/>
      <sz val="20"/>
      <color rgb="FF0070C0"/>
      <name val="Calibri"/>
      <family val="2"/>
      <charset val="1"/>
    </font>
    <font>
      <i/>
      <sz val="14"/>
      <color rgb="FF000000"/>
      <name val="Calibri"/>
      <family val="2"/>
      <charset val="1"/>
    </font>
    <font>
      <b/>
      <sz val="16"/>
      <color rgb="FF0070C0"/>
      <name val="Calibri"/>
      <family val="2"/>
      <charset val="1"/>
    </font>
    <font>
      <b/>
      <sz val="14"/>
      <name val="Calibri"/>
      <family val="2"/>
      <charset val="1"/>
    </font>
    <font>
      <i/>
      <sz val="14"/>
      <name val="Arial"/>
      <family val="2"/>
      <charset val="1"/>
    </font>
    <font>
      <b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  <font>
      <sz val="11"/>
      <color rgb="FF000000"/>
      <name val="Calibri"/>
      <family val="2"/>
      <charset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i/>
      <sz val="18"/>
      <color rgb="FF000000"/>
      <name val="Calibri"/>
      <family val="2"/>
    </font>
    <font>
      <sz val="18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FFCCCC"/>
        <bgColor rgb="FFFCD5B5"/>
      </patternFill>
    </fill>
    <fill>
      <patternFill patternType="solid">
        <fgColor rgb="FFA6A6A6"/>
        <bgColor rgb="FFAFABAB"/>
      </patternFill>
    </fill>
    <fill>
      <patternFill patternType="solid">
        <fgColor rgb="FFD9D9D9"/>
        <bgColor rgb="FFDEEBF7"/>
      </patternFill>
    </fill>
    <fill>
      <patternFill patternType="solid">
        <fgColor rgb="FF93CDDD"/>
        <bgColor rgb="FFBFBFBF"/>
      </patternFill>
    </fill>
    <fill>
      <patternFill patternType="solid">
        <fgColor rgb="FFFCD5B5"/>
        <bgColor rgb="FFFFCCCC"/>
      </patternFill>
    </fill>
    <fill>
      <patternFill patternType="solid">
        <fgColor rgb="FFAFABAB"/>
        <bgColor rgb="FFA6A6A6"/>
      </patternFill>
    </fill>
    <fill>
      <patternFill patternType="solid">
        <fgColor rgb="FFE6B9B8"/>
        <bgColor rgb="FFFFCCCC"/>
      </patternFill>
    </fill>
    <fill>
      <patternFill patternType="solid">
        <fgColor rgb="FFBFBFBF"/>
        <bgColor rgb="FFAFABAB"/>
      </patternFill>
    </fill>
    <fill>
      <patternFill patternType="solid">
        <fgColor rgb="FF808080"/>
        <bgColor rgb="FF666699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 tint="-0.34998626667073579"/>
        <bgColor indexed="64"/>
      </patternFill>
    </fill>
  </fills>
  <borders count="7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30" fillId="0" borderId="0" applyBorder="0" applyProtection="0"/>
    <xf numFmtId="9" fontId="30" fillId="0" borderId="0" applyBorder="0" applyProtection="0"/>
    <xf numFmtId="43" fontId="30" fillId="0" borderId="0" applyFont="0" applyFill="0" applyBorder="0" applyAlignment="0" applyProtection="0"/>
    <xf numFmtId="9" fontId="39" fillId="0" borderId="0" applyFont="0" applyFill="0" applyBorder="0" applyAlignment="0" applyProtection="0"/>
  </cellStyleXfs>
  <cellXfs count="50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7" fillId="0" borderId="0" xfId="0" applyFont="1"/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2" borderId="7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7" fillId="2" borderId="6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/>
    </xf>
    <xf numFmtId="0" fontId="2" fillId="6" borderId="34" xfId="0" applyFont="1" applyFill="1" applyBorder="1" applyAlignment="1">
      <alignment vertical="center" wrapText="1"/>
    </xf>
    <xf numFmtId="0" fontId="2" fillId="6" borderId="35" xfId="0" applyFont="1" applyFill="1" applyBorder="1" applyAlignment="1">
      <alignment vertical="center" wrapText="1"/>
    </xf>
    <xf numFmtId="0" fontId="13" fillId="7" borderId="36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wrapText="1"/>
    </xf>
    <xf numFmtId="0" fontId="2" fillId="6" borderId="38" xfId="0" applyFont="1" applyFill="1" applyBorder="1" applyAlignment="1">
      <alignment horizontal="center"/>
    </xf>
    <xf numFmtId="0" fontId="2" fillId="6" borderId="38" xfId="0" applyFont="1" applyFill="1" applyBorder="1" applyAlignment="1">
      <alignment vertical="center" wrapText="1"/>
    </xf>
    <xf numFmtId="0" fontId="2" fillId="6" borderId="39" xfId="0" applyFont="1" applyFill="1" applyBorder="1" applyAlignment="1">
      <alignment vertical="center" wrapText="1"/>
    </xf>
    <xf numFmtId="0" fontId="13" fillId="7" borderId="39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/>
    </xf>
    <xf numFmtId="0" fontId="2" fillId="6" borderId="40" xfId="0" applyFont="1" applyFill="1" applyBorder="1" applyAlignment="1">
      <alignment horizontal="center" wrapText="1"/>
    </xf>
    <xf numFmtId="0" fontId="2" fillId="6" borderId="41" xfId="0" applyFont="1" applyFill="1" applyBorder="1" applyAlignment="1">
      <alignment horizontal="center"/>
    </xf>
    <xf numFmtId="0" fontId="2" fillId="6" borderId="42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2" fontId="10" fillId="0" borderId="4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/>
    </xf>
    <xf numFmtId="0" fontId="13" fillId="7" borderId="12" xfId="0" applyFont="1" applyFill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0" fillId="2" borderId="0" xfId="0" applyFill="1"/>
    <xf numFmtId="0" fontId="2" fillId="2" borderId="6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9" fontId="2" fillId="2" borderId="12" xfId="1" applyFont="1" applyFill="1" applyBorder="1" applyAlignment="1" applyProtection="1">
      <alignment horizontal="center"/>
    </xf>
    <xf numFmtId="0" fontId="2" fillId="2" borderId="12" xfId="1" applyNumberFormat="1" applyFont="1" applyFill="1" applyBorder="1" applyAlignment="1" applyProtection="1">
      <alignment horizontal="center"/>
    </xf>
    <xf numFmtId="0" fontId="2" fillId="9" borderId="12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9" fontId="2" fillId="2" borderId="43" xfId="1" applyFont="1" applyFill="1" applyBorder="1" applyAlignment="1" applyProtection="1">
      <alignment horizontal="center"/>
    </xf>
    <xf numFmtId="9" fontId="2" fillId="2" borderId="11" xfId="1" applyFont="1" applyFill="1" applyBorder="1" applyAlignment="1" applyProtection="1">
      <alignment horizontal="center"/>
    </xf>
    <xf numFmtId="0" fontId="2" fillId="2" borderId="43" xfId="1" applyNumberFormat="1" applyFont="1" applyFill="1" applyBorder="1" applyAlignment="1" applyProtection="1">
      <alignment horizontal="center"/>
    </xf>
    <xf numFmtId="0" fontId="2" fillId="7" borderId="12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2" fontId="10" fillId="0" borderId="4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2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2" fillId="5" borderId="1" xfId="0" applyFont="1" applyFill="1" applyBorder="1" applyAlignment="1">
      <alignment horizontal="left"/>
    </xf>
    <xf numFmtId="3" fontId="12" fillId="5" borderId="1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3" fontId="12" fillId="0" borderId="47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0" fontId="18" fillId="2" borderId="13" xfId="0" applyFont="1" applyFill="1" applyBorder="1" applyAlignment="1">
      <alignment vertical="center" wrapText="1"/>
    </xf>
    <xf numFmtId="0" fontId="2" fillId="0" borderId="48" xfId="0" applyFont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9" fontId="2" fillId="2" borderId="38" xfId="1" applyFont="1" applyFill="1" applyBorder="1" applyAlignment="1" applyProtection="1">
      <alignment horizontal="center"/>
    </xf>
    <xf numFmtId="0" fontId="2" fillId="2" borderId="38" xfId="1" applyNumberFormat="1" applyFont="1" applyFill="1" applyBorder="1" applyAlignment="1" applyProtection="1">
      <alignment horizontal="center"/>
    </xf>
    <xf numFmtId="0" fontId="2" fillId="9" borderId="38" xfId="0" applyFont="1" applyFill="1" applyBorder="1" applyAlignment="1">
      <alignment horizontal="center"/>
    </xf>
    <xf numFmtId="1" fontId="19" fillId="0" borderId="38" xfId="0" applyNumberFormat="1" applyFont="1" applyBorder="1" applyAlignment="1">
      <alignment horizontal="center"/>
    </xf>
    <xf numFmtId="3" fontId="1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0" fillId="2" borderId="0" xfId="0" applyFont="1" applyFill="1" applyAlignment="1">
      <alignment horizontal="left" vertical="center"/>
    </xf>
    <xf numFmtId="0" fontId="2" fillId="0" borderId="30" xfId="0" applyFont="1" applyBorder="1"/>
    <xf numFmtId="0" fontId="2" fillId="0" borderId="30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3" fontId="2" fillId="0" borderId="33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4" fontId="10" fillId="0" borderId="4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3" fontId="2" fillId="0" borderId="44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3" fontId="2" fillId="0" borderId="49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4" fontId="10" fillId="0" borderId="42" xfId="0" applyNumberFormat="1" applyFont="1" applyBorder="1" applyAlignment="1">
      <alignment horizontal="center" vertical="center"/>
    </xf>
    <xf numFmtId="0" fontId="12" fillId="10" borderId="32" xfId="0" applyFont="1" applyFill="1" applyBorder="1" applyAlignment="1">
      <alignment horizontal="center" vertical="center"/>
    </xf>
    <xf numFmtId="3" fontId="12" fillId="10" borderId="34" xfId="0" applyNumberFormat="1" applyFont="1" applyFill="1" applyBorder="1" applyAlignment="1">
      <alignment horizontal="center" vertical="center"/>
    </xf>
    <xf numFmtId="3" fontId="12" fillId="10" borderId="24" xfId="0" applyNumberFormat="1" applyFont="1" applyFill="1" applyBorder="1" applyAlignment="1">
      <alignment horizontal="center" vertical="center"/>
    </xf>
    <xf numFmtId="3" fontId="12" fillId="10" borderId="1" xfId="0" applyNumberFormat="1" applyFont="1" applyFill="1" applyBorder="1" applyAlignment="1">
      <alignment horizontal="center" vertical="center"/>
    </xf>
    <xf numFmtId="4" fontId="22" fillId="8" borderId="1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3" fontId="12" fillId="0" borderId="5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3" fontId="15" fillId="0" borderId="36" xfId="0" applyNumberFormat="1" applyFont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3" fontId="12" fillId="0" borderId="54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42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3" fontId="12" fillId="0" borderId="47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3" fontId="12" fillId="0" borderId="55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3" fontId="15" fillId="0" borderId="46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10" fillId="2" borderId="19" xfId="0" applyFont="1" applyFill="1" applyBorder="1" applyAlignment="1">
      <alignment vertical="center" wrapText="1"/>
    </xf>
    <xf numFmtId="3" fontId="12" fillId="0" borderId="48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12" fillId="10" borderId="15" xfId="0" applyFont="1" applyFill="1" applyBorder="1" applyAlignment="1">
      <alignment horizontal="center" vertical="center"/>
    </xf>
    <xf numFmtId="3" fontId="12" fillId="10" borderId="1" xfId="0" applyNumberFormat="1" applyFont="1" applyFill="1" applyBorder="1" applyAlignment="1">
      <alignment horizontal="center" vertical="center" wrapText="1"/>
    </xf>
    <xf numFmtId="0" fontId="12" fillId="10" borderId="25" xfId="0" applyFont="1" applyFill="1" applyBorder="1" applyAlignment="1">
      <alignment horizontal="center" vertical="center" wrapText="1"/>
    </xf>
    <xf numFmtId="0" fontId="12" fillId="10" borderId="56" xfId="0" applyFont="1" applyFill="1" applyBorder="1" applyAlignment="1">
      <alignment horizontal="center" vertical="center" wrapText="1"/>
    </xf>
    <xf numFmtId="3" fontId="15" fillId="10" borderId="57" xfId="0" applyNumberFormat="1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13" fillId="0" borderId="43" xfId="0" applyFont="1" applyBorder="1" applyAlignment="1">
      <alignment horizontal="center" vertical="center" wrapText="1"/>
    </xf>
    <xf numFmtId="4" fontId="21" fillId="4" borderId="5" xfId="0" applyNumberFormat="1" applyFont="1" applyFill="1" applyBorder="1" applyAlignment="1">
      <alignment horizontal="center" vertical="center"/>
    </xf>
    <xf numFmtId="0" fontId="2" fillId="0" borderId="20" xfId="0" applyFont="1" applyBorder="1"/>
    <xf numFmtId="0" fontId="0" fillId="0" borderId="29" xfId="0" applyBorder="1"/>
    <xf numFmtId="0" fontId="20" fillId="0" borderId="0" xfId="0" applyFont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54" xfId="0" applyFont="1" applyBorder="1" applyAlignment="1">
      <alignment horizontal="center" vertical="center"/>
    </xf>
    <xf numFmtId="0" fontId="2" fillId="0" borderId="12" xfId="0" applyFont="1" applyBorder="1"/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12" fillId="10" borderId="15" xfId="0" applyFont="1" applyFill="1" applyBorder="1" applyAlignment="1">
      <alignment horizontal="center"/>
    </xf>
    <xf numFmtId="0" fontId="12" fillId="10" borderId="37" xfId="0" applyFont="1" applyFill="1" applyBorder="1" applyAlignment="1">
      <alignment horizontal="center"/>
    </xf>
    <xf numFmtId="0" fontId="12" fillId="10" borderId="38" xfId="0" applyFont="1" applyFill="1" applyBorder="1" applyAlignment="1">
      <alignment horizontal="center"/>
    </xf>
    <xf numFmtId="0" fontId="12" fillId="10" borderId="39" xfId="0" applyFont="1" applyFill="1" applyBorder="1" applyAlignment="1">
      <alignment horizontal="center"/>
    </xf>
    <xf numFmtId="3" fontId="12" fillId="10" borderId="15" xfId="0" applyNumberFormat="1" applyFont="1" applyFill="1" applyBorder="1" applyAlignment="1">
      <alignment horizontal="center" vertical="center"/>
    </xf>
    <xf numFmtId="2" fontId="22" fillId="8" borderId="1" xfId="0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horizontal="left" wrapText="1"/>
    </xf>
    <xf numFmtId="0" fontId="0" fillId="2" borderId="0" xfId="0" applyFill="1" applyAlignment="1">
      <alignment wrapText="1"/>
    </xf>
    <xf numFmtId="0" fontId="12" fillId="4" borderId="59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10" fillId="2" borderId="60" xfId="0" applyFont="1" applyFill="1" applyBorder="1" applyAlignment="1">
      <alignment horizontal="center"/>
    </xf>
    <xf numFmtId="0" fontId="2" fillId="2" borderId="6" xfId="0" applyFont="1" applyFill="1" applyBorder="1"/>
    <xf numFmtId="3" fontId="10" fillId="2" borderId="61" xfId="0" applyNumberFormat="1" applyFont="1" applyFill="1" applyBorder="1" applyAlignment="1">
      <alignment horizontal="center"/>
    </xf>
    <xf numFmtId="0" fontId="2" fillId="2" borderId="9" xfId="0" applyFont="1" applyFill="1" applyBorder="1"/>
    <xf numFmtId="3" fontId="10" fillId="2" borderId="62" xfId="0" applyNumberFormat="1" applyFont="1" applyFill="1" applyBorder="1" applyAlignment="1">
      <alignment horizontal="center"/>
    </xf>
    <xf numFmtId="0" fontId="26" fillId="11" borderId="5" xfId="0" applyFont="1" applyFill="1" applyBorder="1" applyAlignment="1">
      <alignment wrapText="1"/>
    </xf>
    <xf numFmtId="1" fontId="10" fillId="11" borderId="1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1" fontId="10" fillId="0" borderId="45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1" fontId="10" fillId="0" borderId="40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" fontId="18" fillId="4" borderId="15" xfId="0" applyNumberFormat="1" applyFont="1" applyFill="1" applyBorder="1" applyAlignment="1">
      <alignment horizontal="center"/>
    </xf>
    <xf numFmtId="1" fontId="10" fillId="4" borderId="15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3" fontId="10" fillId="2" borderId="12" xfId="0" applyNumberFormat="1" applyFont="1" applyFill="1" applyBorder="1" applyAlignment="1">
      <alignment horizontal="center"/>
    </xf>
    <xf numFmtId="0" fontId="2" fillId="6" borderId="45" xfId="0" applyFont="1" applyFill="1" applyBorder="1" applyAlignment="1">
      <alignment horizontal="center" wrapText="1"/>
    </xf>
    <xf numFmtId="0" fontId="2" fillId="6" borderId="11" xfId="0" applyFont="1" applyFill="1" applyBorder="1" applyAlignment="1">
      <alignment horizontal="center"/>
    </xf>
    <xf numFmtId="0" fontId="2" fillId="6" borderId="56" xfId="0" applyFont="1" applyFill="1" applyBorder="1" applyAlignment="1">
      <alignment vertical="center" wrapText="1"/>
    </xf>
    <xf numFmtId="0" fontId="2" fillId="6" borderId="57" xfId="0" applyFont="1" applyFill="1" applyBorder="1" applyAlignment="1">
      <alignment vertical="center" wrapText="1"/>
    </xf>
    <xf numFmtId="0" fontId="13" fillId="7" borderId="43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horizontal="center"/>
    </xf>
    <xf numFmtId="3" fontId="10" fillId="2" borderId="14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10" fillId="2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3" fontId="10" fillId="2" borderId="6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3" fontId="10" fillId="2" borderId="9" xfId="0" applyNumberFormat="1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3" fontId="10" fillId="2" borderId="58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3" fontId="10" fillId="2" borderId="11" xfId="0" applyNumberFormat="1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/>
    </xf>
    <xf numFmtId="3" fontId="10" fillId="2" borderId="14" xfId="0" applyNumberFormat="1" applyFont="1" applyFill="1" applyBorder="1" applyAlignment="1">
      <alignment horizontal="center" vertical="center"/>
    </xf>
    <xf numFmtId="0" fontId="7" fillId="0" borderId="0" xfId="0" applyFont="1"/>
    <xf numFmtId="0" fontId="0" fillId="12" borderId="0" xfId="0" applyFill="1"/>
    <xf numFmtId="0" fontId="35" fillId="12" borderId="0" xfId="0" applyFont="1" applyFill="1"/>
    <xf numFmtId="0" fontId="35" fillId="12" borderId="0" xfId="0" applyFont="1" applyFill="1" applyAlignment="1">
      <alignment horizontal="center"/>
    </xf>
    <xf numFmtId="0" fontId="35" fillId="12" borderId="0" xfId="0" applyFont="1" applyFill="1" applyAlignment="1">
      <alignment wrapText="1"/>
    </xf>
    <xf numFmtId="0" fontId="35" fillId="12" borderId="0" xfId="0" applyFont="1" applyFill="1" applyAlignment="1">
      <alignment horizontal="center" wrapText="1"/>
    </xf>
    <xf numFmtId="0" fontId="36" fillId="12" borderId="30" xfId="0" applyFont="1" applyFill="1" applyBorder="1" applyAlignment="1">
      <alignment horizontal="center" vertical="center" wrapText="1"/>
    </xf>
    <xf numFmtId="0" fontId="37" fillId="0" borderId="0" xfId="0" applyFont="1"/>
    <xf numFmtId="0" fontId="37" fillId="2" borderId="19" xfId="0" applyFont="1" applyFill="1" applyBorder="1" applyAlignment="1">
      <alignment horizontal="left"/>
    </xf>
    <xf numFmtId="0" fontId="37" fillId="0" borderId="16" xfId="0" applyFont="1" applyBorder="1" applyAlignment="1">
      <alignment horizontal="center" vertical="center" wrapText="1"/>
    </xf>
    <xf numFmtId="3" fontId="38" fillId="12" borderId="7" xfId="0" applyNumberFormat="1" applyFont="1" applyFill="1" applyBorder="1" applyAlignment="1">
      <alignment horizontal="center"/>
    </xf>
    <xf numFmtId="3" fontId="38" fillId="12" borderId="64" xfId="0" applyNumberFormat="1" applyFont="1" applyFill="1" applyBorder="1" applyAlignment="1">
      <alignment horizontal="center"/>
    </xf>
    <xf numFmtId="0" fontId="37" fillId="0" borderId="65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6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3" fontId="38" fillId="12" borderId="6" xfId="0" applyNumberFormat="1" applyFont="1" applyFill="1" applyBorder="1" applyAlignment="1">
      <alignment horizontal="center"/>
    </xf>
    <xf numFmtId="3" fontId="38" fillId="12" borderId="31" xfId="0" applyNumberFormat="1" applyFont="1" applyFill="1" applyBorder="1" applyAlignment="1">
      <alignment horizontal="center"/>
    </xf>
    <xf numFmtId="0" fontId="37" fillId="0" borderId="8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0" fillId="17" borderId="0" xfId="0" applyFill="1"/>
    <xf numFmtId="0" fontId="37" fillId="0" borderId="17" xfId="0" applyFont="1" applyBorder="1" applyAlignment="1">
      <alignment horizontal="center"/>
    </xf>
    <xf numFmtId="0" fontId="37" fillId="0" borderId="65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7" fillId="0" borderId="17" xfId="0" applyFont="1" applyBorder="1" applyAlignment="1">
      <alignment horizontal="center" vertical="center"/>
    </xf>
    <xf numFmtId="0" fontId="37" fillId="0" borderId="65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18" borderId="19" xfId="0" applyFont="1" applyFill="1" applyBorder="1" applyAlignment="1">
      <alignment horizontal="left"/>
    </xf>
    <xf numFmtId="0" fontId="37" fillId="0" borderId="19" xfId="0" applyFont="1" applyBorder="1" applyAlignment="1">
      <alignment vertical="center"/>
    </xf>
    <xf numFmtId="3" fontId="37" fillId="0" borderId="17" xfId="0" applyNumberFormat="1" applyFont="1" applyBorder="1" applyAlignment="1">
      <alignment horizontal="center" vertical="center"/>
    </xf>
    <xf numFmtId="3" fontId="37" fillId="0" borderId="65" xfId="0" applyNumberFormat="1" applyFont="1" applyBorder="1" applyAlignment="1">
      <alignment horizontal="center" vertical="center"/>
    </xf>
    <xf numFmtId="3" fontId="37" fillId="0" borderId="13" xfId="0" applyNumberFormat="1" applyFont="1" applyBorder="1" applyAlignment="1">
      <alignment horizontal="center" vertical="center"/>
    </xf>
    <xf numFmtId="3" fontId="37" fillId="0" borderId="6" xfId="0" applyNumberFormat="1" applyFont="1" applyBorder="1" applyAlignment="1">
      <alignment horizontal="center" vertical="center"/>
    </xf>
    <xf numFmtId="3" fontId="37" fillId="12" borderId="17" xfId="0" applyNumberFormat="1" applyFont="1" applyFill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2" borderId="46" xfId="0" applyFont="1" applyFill="1" applyBorder="1" applyAlignment="1">
      <alignment horizontal="left"/>
    </xf>
    <xf numFmtId="0" fontId="37" fillId="0" borderId="3" xfId="0" applyFont="1" applyBorder="1" applyAlignment="1">
      <alignment horizontal="center" vertical="center"/>
    </xf>
    <xf numFmtId="3" fontId="38" fillId="12" borderId="68" xfId="0" applyNumberFormat="1" applyFont="1" applyFill="1" applyBorder="1" applyAlignment="1">
      <alignment horizontal="center"/>
    </xf>
    <xf numFmtId="0" fontId="37" fillId="0" borderId="67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3" fontId="40" fillId="12" borderId="59" xfId="0" applyNumberFormat="1" applyFont="1" applyFill="1" applyBorder="1" applyAlignment="1">
      <alignment horizontal="center"/>
    </xf>
    <xf numFmtId="0" fontId="41" fillId="0" borderId="7" xfId="0" applyFont="1" applyBorder="1" applyAlignment="1">
      <alignment horizontal="center" vertical="center"/>
    </xf>
    <xf numFmtId="3" fontId="34" fillId="0" borderId="1" xfId="0" applyNumberFormat="1" applyFont="1" applyBorder="1" applyAlignment="1">
      <alignment horizontal="center"/>
    </xf>
    <xf numFmtId="0" fontId="41" fillId="0" borderId="27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center"/>
    </xf>
    <xf numFmtId="3" fontId="37" fillId="0" borderId="16" xfId="0" applyNumberFormat="1" applyFont="1" applyBorder="1" applyAlignment="1">
      <alignment horizontal="center" vertical="center" wrapText="1"/>
    </xf>
    <xf numFmtId="0" fontId="0" fillId="0" borderId="66" xfId="0" applyBorder="1"/>
    <xf numFmtId="0" fontId="37" fillId="0" borderId="17" xfId="0" applyFont="1" applyBorder="1" applyAlignment="1">
      <alignment horizontal="left" vertical="center"/>
    </xf>
    <xf numFmtId="3" fontId="37" fillId="0" borderId="17" xfId="0" applyNumberFormat="1" applyFont="1" applyBorder="1" applyAlignment="1">
      <alignment horizontal="center" vertical="center" wrapText="1"/>
    </xf>
    <xf numFmtId="0" fontId="37" fillId="0" borderId="3" xfId="0" applyFont="1" applyBorder="1" applyAlignment="1">
      <alignment horizontal="left" vertical="center"/>
    </xf>
    <xf numFmtId="3" fontId="37" fillId="0" borderId="3" xfId="0" applyNumberFormat="1" applyFont="1" applyBorder="1" applyAlignment="1">
      <alignment horizontal="center" vertical="center" wrapText="1"/>
    </xf>
    <xf numFmtId="3" fontId="34" fillId="0" borderId="2" xfId="0" applyNumberFormat="1" applyFont="1" applyBorder="1" applyAlignment="1">
      <alignment horizontal="center" vertical="center"/>
    </xf>
    <xf numFmtId="3" fontId="34" fillId="0" borderId="5" xfId="0" applyNumberFormat="1" applyFont="1" applyBorder="1" applyAlignment="1">
      <alignment horizontal="center" vertical="center"/>
    </xf>
    <xf numFmtId="3" fontId="34" fillId="0" borderId="22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35" fillId="14" borderId="1" xfId="0" applyFont="1" applyFill="1" applyBorder="1" applyAlignment="1">
      <alignment wrapText="1"/>
    </xf>
    <xf numFmtId="3" fontId="34" fillId="0" borderId="21" xfId="0" applyNumberFormat="1" applyFont="1" applyBorder="1" applyAlignment="1">
      <alignment horizontal="center"/>
    </xf>
    <xf numFmtId="3" fontId="34" fillId="12" borderId="0" xfId="0" applyNumberFormat="1" applyFont="1" applyFill="1" applyAlignment="1">
      <alignment horizontal="center"/>
    </xf>
    <xf numFmtId="0" fontId="35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/>
    </xf>
    <xf numFmtId="3" fontId="34" fillId="0" borderId="22" xfId="0" applyNumberFormat="1" applyFont="1" applyBorder="1" applyAlignment="1">
      <alignment horizontal="center"/>
    </xf>
    <xf numFmtId="3" fontId="34" fillId="0" borderId="5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17" fontId="35" fillId="12" borderId="0" xfId="0" applyNumberFormat="1" applyFont="1" applyFill="1" applyBorder="1" applyAlignment="1">
      <alignment vertical="center"/>
    </xf>
    <xf numFmtId="0" fontId="43" fillId="12" borderId="0" xfId="0" applyFont="1" applyFill="1" applyBorder="1" applyAlignment="1">
      <alignment horizontal="center"/>
    </xf>
    <xf numFmtId="10" fontId="42" fillId="12" borderId="0" xfId="4" applyNumberFormat="1" applyFont="1" applyFill="1" applyBorder="1" applyAlignment="1">
      <alignment horizontal="center"/>
    </xf>
    <xf numFmtId="164" fontId="35" fillId="12" borderId="0" xfId="0" applyNumberFormat="1" applyFont="1" applyFill="1" applyBorder="1" applyAlignment="1">
      <alignment horizontal="center"/>
    </xf>
    <xf numFmtId="164" fontId="42" fillId="12" borderId="0" xfId="4" applyNumberFormat="1" applyFont="1" applyFill="1" applyBorder="1" applyAlignment="1">
      <alignment horizontal="center"/>
    </xf>
    <xf numFmtId="164" fontId="35" fillId="12" borderId="0" xfId="0" applyNumberFormat="1" applyFont="1" applyFill="1" applyAlignment="1">
      <alignment horizontal="center"/>
    </xf>
    <xf numFmtId="0" fontId="35" fillId="12" borderId="0" xfId="0" applyFont="1" applyFill="1" applyAlignment="1">
      <alignment horizontal="left" wrapText="1"/>
    </xf>
    <xf numFmtId="17" fontId="35" fillId="13" borderId="1" xfId="0" applyNumberFormat="1" applyFont="1" applyFill="1" applyBorder="1" applyAlignment="1">
      <alignment horizontal="center" vertical="center"/>
    </xf>
    <xf numFmtId="0" fontId="37" fillId="2" borderId="43" xfId="0" applyFont="1" applyFill="1" applyBorder="1" applyAlignment="1">
      <alignment horizontal="left"/>
    </xf>
    <xf numFmtId="0" fontId="0" fillId="12" borderId="0" xfId="0" applyFont="1" applyFill="1" applyAlignment="1">
      <alignment wrapText="1"/>
    </xf>
    <xf numFmtId="0" fontId="0" fillId="12" borderId="0" xfId="0" applyFont="1" applyFill="1" applyAlignment="1">
      <alignment horizontal="center" wrapText="1"/>
    </xf>
    <xf numFmtId="0" fontId="0" fillId="12" borderId="0" xfId="0" applyFont="1" applyFill="1"/>
    <xf numFmtId="0" fontId="43" fillId="12" borderId="1" xfId="0" applyFont="1" applyFill="1" applyBorder="1" applyAlignment="1">
      <alignment vertical="center" wrapText="1"/>
    </xf>
    <xf numFmtId="0" fontId="36" fillId="12" borderId="28" xfId="0" applyFont="1" applyFill="1" applyBorder="1" applyAlignment="1">
      <alignment horizontal="center" vertical="center" wrapText="1"/>
    </xf>
    <xf numFmtId="0" fontId="36" fillId="12" borderId="27" xfId="0" applyFont="1" applyFill="1" applyBorder="1" applyAlignment="1">
      <alignment horizontal="center" vertical="center" wrapText="1"/>
    </xf>
    <xf numFmtId="0" fontId="43" fillId="15" borderId="32" xfId="0" applyFont="1" applyFill="1" applyBorder="1" applyAlignment="1">
      <alignment horizontal="center" vertical="center" wrapText="1"/>
    </xf>
    <xf numFmtId="0" fontId="43" fillId="16" borderId="32" xfId="0" applyFont="1" applyFill="1" applyBorder="1" applyAlignment="1">
      <alignment horizontal="center" vertical="center" wrapText="1"/>
    </xf>
    <xf numFmtId="0" fontId="43" fillId="16" borderId="1" xfId="0" applyFont="1" applyFill="1" applyBorder="1" applyAlignment="1">
      <alignment horizontal="center" vertical="center" wrapText="1"/>
    </xf>
    <xf numFmtId="3" fontId="38" fillId="16" borderId="7" xfId="0" applyNumberFormat="1" applyFont="1" applyFill="1" applyBorder="1" applyAlignment="1">
      <alignment horizontal="center"/>
    </xf>
    <xf numFmtId="3" fontId="38" fillId="16" borderId="8" xfId="0" applyNumberFormat="1" applyFont="1" applyFill="1" applyBorder="1" applyAlignment="1">
      <alignment horizontal="center"/>
    </xf>
    <xf numFmtId="3" fontId="38" fillId="16" borderId="6" xfId="0" applyNumberFormat="1" applyFont="1" applyFill="1" applyBorder="1" applyAlignment="1">
      <alignment horizontal="center"/>
    </xf>
    <xf numFmtId="3" fontId="38" fillId="16" borderId="6" xfId="0" applyNumberFormat="1" applyFont="1" applyFill="1" applyBorder="1" applyAlignment="1">
      <alignment horizontal="center" vertical="center"/>
    </xf>
    <xf numFmtId="3" fontId="38" fillId="16" borderId="8" xfId="0" applyNumberFormat="1" applyFont="1" applyFill="1" applyBorder="1" applyAlignment="1">
      <alignment horizontal="center" vertical="center"/>
    </xf>
    <xf numFmtId="3" fontId="38" fillId="16" borderId="13" xfId="0" applyNumberFormat="1" applyFont="1" applyFill="1" applyBorder="1" applyAlignment="1">
      <alignment horizontal="center"/>
    </xf>
    <xf numFmtId="3" fontId="40" fillId="12" borderId="1" xfId="0" applyNumberFormat="1" applyFont="1" applyFill="1" applyBorder="1" applyAlignment="1">
      <alignment horizontal="center"/>
    </xf>
    <xf numFmtId="1" fontId="38" fillId="15" borderId="15" xfId="0" applyNumberFormat="1" applyFont="1" applyFill="1" applyBorder="1" applyAlignment="1">
      <alignment horizontal="center"/>
    </xf>
    <xf numFmtId="1" fontId="38" fillId="16" borderId="1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41" fillId="0" borderId="16" xfId="0" applyFont="1" applyBorder="1" applyAlignment="1">
      <alignment horizontal="center" vertical="center"/>
    </xf>
    <xf numFmtId="0" fontId="43" fillId="15" borderId="1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3" fontId="0" fillId="0" borderId="6" xfId="0" applyNumberFormat="1" applyFont="1" applyBorder="1" applyAlignment="1">
      <alignment horizontal="center" wrapText="1"/>
    </xf>
    <xf numFmtId="3" fontId="0" fillId="0" borderId="66" xfId="0" applyNumberFormat="1" applyFont="1" applyBorder="1" applyAlignment="1">
      <alignment horizontal="center" wrapText="1"/>
    </xf>
    <xf numFmtId="3" fontId="0" fillId="16" borderId="8" xfId="0" applyNumberFormat="1" applyFont="1" applyFill="1" applyBorder="1" applyAlignment="1">
      <alignment horizontal="center"/>
    </xf>
    <xf numFmtId="3" fontId="0" fillId="0" borderId="65" xfId="0" applyNumberFormat="1" applyFont="1" applyBorder="1" applyAlignment="1">
      <alignment horizontal="center" wrapText="1"/>
    </xf>
    <xf numFmtId="3" fontId="0" fillId="16" borderId="6" xfId="0" applyNumberFormat="1" applyFont="1" applyFill="1" applyBorder="1" applyAlignment="1">
      <alignment horizontal="center"/>
    </xf>
    <xf numFmtId="3" fontId="0" fillId="0" borderId="67" xfId="0" applyNumberFormat="1" applyFont="1" applyBorder="1" applyAlignment="1">
      <alignment horizontal="center" wrapText="1"/>
    </xf>
    <xf numFmtId="3" fontId="0" fillId="16" borderId="13" xfId="0" applyNumberFormat="1" applyFont="1" applyFill="1" applyBorder="1" applyAlignment="1">
      <alignment horizontal="center"/>
    </xf>
    <xf numFmtId="0" fontId="1" fillId="0" borderId="17" xfId="0" applyFont="1" applyBorder="1" applyAlignment="1">
      <alignment vertical="center" wrapText="1"/>
    </xf>
    <xf numFmtId="0" fontId="1" fillId="0" borderId="58" xfId="0" applyFont="1" applyBorder="1" applyAlignment="1">
      <alignment wrapText="1"/>
    </xf>
    <xf numFmtId="3" fontId="0" fillId="0" borderId="13" xfId="0" applyNumberFormat="1" applyFont="1" applyBorder="1" applyAlignment="1">
      <alignment horizontal="center" wrapText="1"/>
    </xf>
    <xf numFmtId="1" fontId="0" fillId="15" borderId="23" xfId="0" applyNumberFormat="1" applyFont="1" applyFill="1" applyBorder="1" applyAlignment="1">
      <alignment horizontal="center"/>
    </xf>
    <xf numFmtId="1" fontId="0" fillId="15" borderId="59" xfId="0" applyNumberFormat="1" applyFont="1" applyFill="1" applyBorder="1" applyAlignment="1">
      <alignment horizontal="center"/>
    </xf>
    <xf numFmtId="1" fontId="0" fillId="16" borderId="1" xfId="0" applyNumberFormat="1" applyFont="1" applyFill="1" applyBorder="1" applyAlignment="1">
      <alignment horizontal="center"/>
    </xf>
    <xf numFmtId="1" fontId="0" fillId="15" borderId="32" xfId="0" applyNumberFormat="1" applyFont="1" applyFill="1" applyBorder="1" applyAlignment="1">
      <alignment horizontal="center"/>
    </xf>
    <xf numFmtId="1" fontId="0" fillId="15" borderId="15" xfId="0" applyNumberFormat="1" applyFont="1" applyFill="1" applyBorder="1" applyAlignment="1">
      <alignment horizontal="center"/>
    </xf>
    <xf numFmtId="0" fontId="0" fillId="12" borderId="0" xfId="0" applyFont="1" applyFill="1" applyAlignment="1">
      <alignment horizontal="center"/>
    </xf>
    <xf numFmtId="0" fontId="41" fillId="0" borderId="28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/>
    </xf>
    <xf numFmtId="3" fontId="0" fillId="0" borderId="69" xfId="0" applyNumberFormat="1" applyFont="1" applyBorder="1" applyAlignment="1">
      <alignment horizontal="center" vertical="center"/>
    </xf>
    <xf numFmtId="3" fontId="0" fillId="16" borderId="7" xfId="0" applyNumberFormat="1" applyFont="1" applyFill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65" xfId="0" applyNumberFormat="1" applyFont="1" applyBorder="1" applyAlignment="1">
      <alignment horizontal="center" vertical="center"/>
    </xf>
    <xf numFmtId="3" fontId="0" fillId="16" borderId="6" xfId="0" applyNumberFormat="1" applyFont="1" applyFill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71" xfId="0" applyNumberFormat="1" applyFont="1" applyBorder="1" applyAlignment="1">
      <alignment horizontal="center" vertical="center"/>
    </xf>
    <xf numFmtId="3" fontId="0" fillId="16" borderId="9" xfId="0" applyNumberFormat="1" applyFont="1" applyFill="1" applyBorder="1" applyAlignment="1">
      <alignment horizontal="center" vertical="center"/>
    </xf>
    <xf numFmtId="1" fontId="0" fillId="15" borderId="5" xfId="0" applyNumberFormat="1" applyFont="1" applyFill="1" applyBorder="1" applyAlignment="1">
      <alignment horizontal="center"/>
    </xf>
    <xf numFmtId="1" fontId="0" fillId="15" borderId="63" xfId="0" applyNumberFormat="1" applyFont="1" applyFill="1" applyBorder="1" applyAlignment="1">
      <alignment horizontal="center"/>
    </xf>
    <xf numFmtId="1" fontId="0" fillId="16" borderId="63" xfId="0" applyNumberFormat="1" applyFont="1" applyFill="1" applyBorder="1" applyAlignment="1">
      <alignment horizontal="center"/>
    </xf>
    <xf numFmtId="0" fontId="43" fillId="15" borderId="23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wrapText="1"/>
    </xf>
    <xf numFmtId="1" fontId="0" fillId="0" borderId="45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 wrapText="1"/>
    </xf>
    <xf numFmtId="3" fontId="0" fillId="0" borderId="7" xfId="0" applyNumberFormat="1" applyFont="1" applyBorder="1" applyAlignment="1">
      <alignment horizontal="center" wrapText="1"/>
    </xf>
    <xf numFmtId="1" fontId="0" fillId="0" borderId="66" xfId="0" applyNumberFormat="1" applyFont="1" applyBorder="1" applyAlignment="1">
      <alignment horizontal="center"/>
    </xf>
    <xf numFmtId="0" fontId="0" fillId="16" borderId="6" xfId="0" applyFont="1" applyFill="1" applyBorder="1" applyAlignment="1">
      <alignment horizontal="center"/>
    </xf>
    <xf numFmtId="0" fontId="0" fillId="0" borderId="6" xfId="0" applyFont="1" applyBorder="1" applyAlignment="1">
      <alignment wrapText="1"/>
    </xf>
    <xf numFmtId="1" fontId="0" fillId="0" borderId="44" xfId="0" applyNumberFormat="1" applyFont="1" applyBorder="1" applyAlignment="1">
      <alignment horizontal="center"/>
    </xf>
    <xf numFmtId="1" fontId="0" fillId="0" borderId="65" xfId="0" applyNumberFormat="1" applyFont="1" applyBorder="1" applyAlignment="1">
      <alignment horizontal="center"/>
    </xf>
    <xf numFmtId="1" fontId="0" fillId="0" borderId="67" xfId="0" applyNumberFormat="1" applyFont="1" applyBorder="1" applyAlignment="1">
      <alignment horizontal="center"/>
    </xf>
    <xf numFmtId="0" fontId="0" fillId="0" borderId="9" xfId="0" applyFont="1" applyBorder="1" applyAlignment="1">
      <alignment wrapText="1"/>
    </xf>
    <xf numFmtId="1" fontId="0" fillId="0" borderId="49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 wrapText="1"/>
    </xf>
    <xf numFmtId="3" fontId="0" fillId="16" borderId="9" xfId="0" applyNumberFormat="1" applyFont="1" applyFill="1" applyBorder="1" applyAlignment="1">
      <alignment horizontal="center"/>
    </xf>
    <xf numFmtId="1" fontId="0" fillId="13" borderId="23" xfId="0" applyNumberFormat="1" applyFont="1" applyFill="1" applyBorder="1" applyAlignment="1">
      <alignment horizontal="center"/>
    </xf>
    <xf numFmtId="1" fontId="0" fillId="16" borderId="32" xfId="0" applyNumberFormat="1" applyFont="1" applyFill="1" applyBorder="1" applyAlignment="1">
      <alignment horizontal="center"/>
    </xf>
    <xf numFmtId="1" fontId="0" fillId="13" borderId="32" xfId="0" applyNumberFormat="1" applyFont="1" applyFill="1" applyBorder="1" applyAlignment="1">
      <alignment horizontal="center"/>
    </xf>
    <xf numFmtId="1" fontId="0" fillId="13" borderId="15" xfId="0" applyNumberFormat="1" applyFont="1" applyFill="1" applyBorder="1" applyAlignment="1">
      <alignment horizontal="center"/>
    </xf>
    <xf numFmtId="1" fontId="0" fillId="12" borderId="0" xfId="0" applyNumberFormat="1" applyFont="1" applyFill="1" applyAlignment="1">
      <alignment horizontal="center"/>
    </xf>
    <xf numFmtId="0" fontId="44" fillId="0" borderId="7" xfId="0" applyFont="1" applyBorder="1"/>
    <xf numFmtId="1" fontId="0" fillId="0" borderId="5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wrapText="1"/>
    </xf>
    <xf numFmtId="3" fontId="0" fillId="0" borderId="70" xfId="0" applyNumberFormat="1" applyFont="1" applyBorder="1" applyAlignment="1">
      <alignment horizontal="center" wrapText="1"/>
    </xf>
    <xf numFmtId="0" fontId="0" fillId="16" borderId="8" xfId="0" applyFont="1" applyFill="1" applyBorder="1" applyAlignment="1">
      <alignment horizontal="center"/>
    </xf>
    <xf numFmtId="0" fontId="44" fillId="0" borderId="13" xfId="0" applyFont="1" applyBorder="1"/>
    <xf numFmtId="1" fontId="0" fillId="0" borderId="73" xfId="0" applyNumberFormat="1" applyFont="1" applyBorder="1" applyAlignment="1">
      <alignment horizontal="center"/>
    </xf>
    <xf numFmtId="3" fontId="0" fillId="0" borderId="38" xfId="0" applyNumberFormat="1" applyFont="1" applyBorder="1" applyAlignment="1">
      <alignment horizontal="center" wrapText="1"/>
    </xf>
    <xf numFmtId="3" fontId="0" fillId="0" borderId="72" xfId="0" applyNumberFormat="1" applyFont="1" applyBorder="1" applyAlignment="1">
      <alignment horizontal="center" wrapText="1"/>
    </xf>
    <xf numFmtId="0" fontId="0" fillId="12" borderId="7" xfId="0" applyFont="1" applyFill="1" applyBorder="1" applyAlignment="1">
      <alignment wrapText="1"/>
    </xf>
    <xf numFmtId="0" fontId="0" fillId="12" borderId="6" xfId="0" applyFont="1" applyFill="1" applyBorder="1" applyAlignment="1">
      <alignment wrapText="1"/>
    </xf>
    <xf numFmtId="0" fontId="0" fillId="16" borderId="13" xfId="0" applyFont="1" applyFill="1" applyBorder="1" applyAlignment="1">
      <alignment horizontal="center"/>
    </xf>
    <xf numFmtId="0" fontId="43" fillId="19" borderId="1" xfId="0" applyFont="1" applyFill="1" applyBorder="1" applyAlignment="1">
      <alignment horizontal="center" vertical="center" wrapText="1"/>
    </xf>
    <xf numFmtId="0" fontId="43" fillId="12" borderId="0" xfId="0" applyFont="1" applyFill="1" applyBorder="1" applyAlignment="1">
      <alignment vertical="center" wrapText="1"/>
    </xf>
    <xf numFmtId="0" fontId="0" fillId="12" borderId="15" xfId="0" applyFont="1" applyFill="1" applyBorder="1" applyAlignment="1">
      <alignment wrapText="1"/>
    </xf>
    <xf numFmtId="1" fontId="0" fillId="0" borderId="1" xfId="0" applyNumberFormat="1" applyFont="1" applyBorder="1" applyAlignment="1">
      <alignment horizontal="center" vertical="center"/>
    </xf>
    <xf numFmtId="1" fontId="0" fillId="12" borderId="0" xfId="0" applyNumberFormat="1" applyFont="1" applyFill="1" applyBorder="1" applyAlignment="1"/>
    <xf numFmtId="0" fontId="0" fillId="12" borderId="0" xfId="0" applyFont="1" applyFill="1" applyBorder="1" applyAlignment="1">
      <alignment horizontal="center" wrapText="1"/>
    </xf>
    <xf numFmtId="0" fontId="0" fillId="12" borderId="0" xfId="0" applyFont="1" applyFill="1" applyBorder="1" applyAlignment="1">
      <alignment wrapText="1"/>
    </xf>
    <xf numFmtId="0" fontId="0" fillId="12" borderId="16" xfId="0" applyFont="1" applyFill="1" applyBorder="1" applyAlignment="1">
      <alignment wrapText="1"/>
    </xf>
    <xf numFmtId="1" fontId="0" fillId="0" borderId="7" xfId="0" applyNumberFormat="1" applyFont="1" applyBorder="1" applyAlignment="1">
      <alignment horizontal="center"/>
    </xf>
    <xf numFmtId="0" fontId="0" fillId="12" borderId="0" xfId="0" applyFont="1" applyFill="1" applyBorder="1"/>
    <xf numFmtId="0" fontId="0" fillId="12" borderId="17" xfId="0" applyFont="1" applyFill="1" applyBorder="1" applyAlignment="1">
      <alignment wrapText="1"/>
    </xf>
    <xf numFmtId="1" fontId="0" fillId="0" borderId="9" xfId="0" applyNumberFormat="1" applyFont="1" applyBorder="1" applyAlignment="1">
      <alignment horizontal="center"/>
    </xf>
    <xf numFmtId="1" fontId="0" fillId="19" borderId="1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wrapText="1"/>
    </xf>
    <xf numFmtId="9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5" fillId="12" borderId="0" xfId="0" applyFont="1" applyFill="1" applyAlignment="1">
      <alignment horizontal="center"/>
    </xf>
    <xf numFmtId="165" fontId="39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 wrapText="1"/>
    </xf>
    <xf numFmtId="3" fontId="37" fillId="0" borderId="0" xfId="0" applyNumberFormat="1" applyFont="1" applyAlignment="1">
      <alignment horizontal="center"/>
    </xf>
    <xf numFmtId="10" fontId="39" fillId="0" borderId="0" xfId="3" applyNumberFormat="1" applyFont="1" applyAlignment="1">
      <alignment horizontal="center"/>
    </xf>
    <xf numFmtId="43" fontId="39" fillId="0" borderId="0" xfId="3" applyFont="1" applyAlignment="1">
      <alignment horizontal="center"/>
    </xf>
    <xf numFmtId="9" fontId="34" fillId="0" borderId="27" xfId="1" applyFont="1" applyBorder="1" applyAlignment="1">
      <alignment horizontal="center" vertical="center"/>
    </xf>
    <xf numFmtId="9" fontId="34" fillId="0" borderId="30" xfId="1" applyFont="1" applyBorder="1" applyAlignment="1">
      <alignment horizontal="center" vertical="center"/>
    </xf>
    <xf numFmtId="9" fontId="34" fillId="0" borderId="74" xfId="1" applyFont="1" applyBorder="1" applyAlignment="1">
      <alignment horizontal="center" vertical="center"/>
    </xf>
    <xf numFmtId="9" fontId="34" fillId="0" borderId="20" xfId="1" applyFont="1" applyBorder="1" applyAlignment="1">
      <alignment horizontal="center" vertical="center"/>
    </xf>
    <xf numFmtId="9" fontId="34" fillId="0" borderId="0" xfId="1" applyFont="1" applyAlignment="1">
      <alignment horizontal="center" vertical="center"/>
    </xf>
    <xf numFmtId="9" fontId="34" fillId="0" borderId="29" xfId="1" applyFont="1" applyBorder="1" applyAlignment="1">
      <alignment horizontal="center" vertical="center"/>
    </xf>
    <xf numFmtId="9" fontId="34" fillId="0" borderId="63" xfId="1" applyFont="1" applyBorder="1" applyAlignment="1">
      <alignment horizontal="center" vertical="center"/>
    </xf>
    <xf numFmtId="9" fontId="34" fillId="0" borderId="2" xfId="1" applyFont="1" applyBorder="1" applyAlignment="1">
      <alignment horizontal="center" vertical="center"/>
    </xf>
    <xf numFmtId="9" fontId="34" fillId="0" borderId="22" xfId="1" applyFont="1" applyBorder="1" applyAlignment="1">
      <alignment horizontal="center" vertical="center"/>
    </xf>
    <xf numFmtId="1" fontId="0" fillId="12" borderId="0" xfId="0" applyNumberFormat="1" applyFont="1" applyFill="1" applyBorder="1" applyAlignment="1">
      <alignment horizontal="center"/>
    </xf>
    <xf numFmtId="17" fontId="35" fillId="12" borderId="0" xfId="0" applyNumberFormat="1" applyFont="1" applyFill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 vertical="center"/>
    </xf>
    <xf numFmtId="0" fontId="43" fillId="12" borderId="0" xfId="0" applyFont="1" applyFill="1" applyBorder="1" applyAlignment="1">
      <alignment horizontal="center" vertical="center" wrapText="1"/>
    </xf>
    <xf numFmtId="9" fontId="34" fillId="0" borderId="15" xfId="1" applyFont="1" applyBorder="1" applyAlignment="1">
      <alignment horizontal="center" vertical="center"/>
    </xf>
    <xf numFmtId="9" fontId="34" fillId="0" borderId="59" xfId="1" applyFont="1" applyBorder="1" applyAlignment="1">
      <alignment horizontal="center" vertical="center"/>
    </xf>
    <xf numFmtId="9" fontId="34" fillId="0" borderId="21" xfId="1" applyFont="1" applyBorder="1" applyAlignment="1">
      <alignment horizontal="center" vertical="center"/>
    </xf>
    <xf numFmtId="0" fontId="35" fillId="12" borderId="0" xfId="0" applyFont="1" applyFill="1" applyAlignment="1">
      <alignment horizontal="left" wrapText="1"/>
    </xf>
    <xf numFmtId="17" fontId="35" fillId="13" borderId="15" xfId="0" applyNumberFormat="1" applyFont="1" applyFill="1" applyBorder="1" applyAlignment="1">
      <alignment horizontal="center" vertical="center"/>
    </xf>
    <xf numFmtId="17" fontId="35" fillId="13" borderId="59" xfId="0" applyNumberFormat="1" applyFont="1" applyFill="1" applyBorder="1" applyAlignment="1">
      <alignment horizontal="center" vertical="center"/>
    </xf>
    <xf numFmtId="3" fontId="38" fillId="16" borderId="13" xfId="0" applyNumberFormat="1" applyFont="1" applyFill="1" applyBorder="1" applyAlignment="1">
      <alignment horizontal="center" vertical="center"/>
    </xf>
    <xf numFmtId="3" fontId="38" fillId="16" borderId="8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9" fontId="9" fillId="0" borderId="24" xfId="1" applyFont="1" applyBorder="1" applyAlignment="1" applyProtection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9" fontId="9" fillId="0" borderId="26" xfId="1" applyFont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17" fontId="12" fillId="5" borderId="32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9" fontId="16" fillId="8" borderId="35" xfId="1" applyFont="1" applyFill="1" applyBorder="1" applyAlignment="1" applyProtection="1">
      <alignment horizontal="center" vertical="center"/>
    </xf>
    <xf numFmtId="9" fontId="17" fillId="8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46" xfId="0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9" fontId="21" fillId="8" borderId="1" xfId="0" applyNumberFormat="1" applyFont="1" applyFill="1" applyBorder="1" applyAlignment="1">
      <alignment horizontal="center" vertical="center" wrapText="1"/>
    </xf>
    <xf numFmtId="9" fontId="17" fillId="8" borderId="5" xfId="1" applyFont="1" applyFill="1" applyBorder="1" applyAlignment="1" applyProtection="1">
      <alignment horizontal="center" vertical="center"/>
    </xf>
    <xf numFmtId="9" fontId="16" fillId="4" borderId="15" xfId="1" applyFont="1" applyFill="1" applyBorder="1" applyAlignment="1" applyProtection="1">
      <alignment horizontal="center" vertical="center"/>
    </xf>
    <xf numFmtId="9" fontId="16" fillId="4" borderId="21" xfId="0" applyNumberFormat="1" applyFont="1" applyFill="1" applyBorder="1" applyAlignment="1">
      <alignment horizontal="center" vertical="center"/>
    </xf>
    <xf numFmtId="3" fontId="12" fillId="0" borderId="54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 wrapText="1"/>
    </xf>
    <xf numFmtId="9" fontId="23" fillId="8" borderId="1" xfId="1" applyFont="1" applyFill="1" applyBorder="1" applyAlignment="1" applyProtection="1">
      <alignment horizontal="center" vertical="center"/>
    </xf>
    <xf numFmtId="9" fontId="23" fillId="8" borderId="1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wrapText="1"/>
    </xf>
    <xf numFmtId="0" fontId="12" fillId="5" borderId="28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9" fontId="25" fillId="8" borderId="1" xfId="0" applyNumberFormat="1" applyFont="1" applyFill="1" applyBorder="1" applyAlignment="1">
      <alignment horizontal="center" vertical="center"/>
    </xf>
    <xf numFmtId="9" fontId="25" fillId="8" borderId="21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vertical="center"/>
    </xf>
    <xf numFmtId="0" fontId="12" fillId="4" borderId="27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left" wrapText="1"/>
    </xf>
    <xf numFmtId="164" fontId="17" fillId="8" borderId="1" xfId="0" applyNumberFormat="1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justify" vertical="center" wrapText="1"/>
    </xf>
    <xf numFmtId="0" fontId="46" fillId="0" borderId="0" xfId="0" applyFont="1"/>
  </cellXfs>
  <cellStyles count="5">
    <cellStyle name="Normal" xfId="0" builtinId="0"/>
    <cellStyle name="Porcentagem" xfId="1" builtinId="5"/>
    <cellStyle name="Porcentagem 2" xfId="4" xr:uid="{3A2F7713-67A0-456C-A7EF-239B29DB470D}"/>
    <cellStyle name="TableStyleLight1" xfId="2" xr:uid="{00000000-000B-0000-0000-000036000000}"/>
    <cellStyle name="Vírgula" xfId="3" builtinId="3"/>
  </cellStyles>
  <dxfs count="9">
    <dxf>
      <font>
        <sz val="11"/>
        <color rgb="FFFF0000"/>
        <name val="Calibri"/>
        <family val="2"/>
        <charset val="1"/>
      </font>
    </dxf>
    <dxf>
      <font>
        <sz val="11"/>
        <color rgb="FFFF0000"/>
        <name val="Calibri"/>
        <family val="2"/>
        <charset val="1"/>
      </font>
    </dxf>
    <dxf>
      <font>
        <sz val="11"/>
        <color rgb="FFFF0000"/>
        <name val="Calibri"/>
        <family val="2"/>
        <charset val="1"/>
      </font>
    </dxf>
    <dxf>
      <font>
        <sz val="11"/>
        <color rgb="FFFF0000"/>
        <name val="Calibri"/>
        <family val="2"/>
        <charset val="1"/>
      </font>
    </dxf>
    <dxf>
      <font>
        <sz val="11"/>
        <color rgb="FFFF0000"/>
        <name val="Calibri"/>
        <family val="2"/>
        <charset val="1"/>
      </font>
    </dxf>
    <dxf>
      <font>
        <sz val="11"/>
        <color rgb="FFFF0000"/>
        <name val="Calibri"/>
        <family val="2"/>
        <charset val="1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AFABAB"/>
      <rgbColor rgb="FF993366"/>
      <rgbColor rgb="FFFFF2CC"/>
      <rgbColor rgb="FFDEEBF7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9D9D9"/>
      <rgbColor rgb="FFE2F0D9"/>
      <rgbColor rgb="FFC5E0B4"/>
      <rgbColor rgb="FF93CDDD"/>
      <rgbColor rgb="FFE6B9B8"/>
      <rgbColor rgb="FFFFCCCC"/>
      <rgbColor rgb="FFFCD5B5"/>
      <rgbColor rgb="FF4472C4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169920</xdr:colOff>
      <xdr:row>0</xdr:row>
      <xdr:rowOff>118080</xdr:rowOff>
    </xdr:from>
    <xdr:to>
      <xdr:col>0</xdr:col>
      <xdr:colOff>611385</xdr:colOff>
      <xdr:row>1</xdr:row>
      <xdr:rowOff>174126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69920" y="118080"/>
          <a:ext cx="851040" cy="7365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400050</xdr:colOff>
      <xdr:row>16</xdr:row>
      <xdr:rowOff>304800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400050</xdr:colOff>
      <xdr:row>16</xdr:row>
      <xdr:rowOff>304800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400050</xdr:colOff>
      <xdr:row>16</xdr:row>
      <xdr:rowOff>304800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400050</xdr:colOff>
      <xdr:row>16</xdr:row>
      <xdr:rowOff>304800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0</xdr:row>
      <xdr:rowOff>104775</xdr:rowOff>
    </xdr:from>
    <xdr:to>
      <xdr:col>0</xdr:col>
      <xdr:colOff>1057275</xdr:colOff>
      <xdr:row>4</xdr:row>
      <xdr:rowOff>76200</xdr:rowOff>
    </xdr:to>
    <xdr:pic>
      <xdr:nvPicPr>
        <xdr:cNvPr id="9" name="Picture 600">
          <a:extLst>
            <a:ext uri="{FF2B5EF4-FFF2-40B4-BE49-F238E27FC236}">
              <a16:creationId xmlns:a16="http://schemas.microsoft.com/office/drawing/2014/main" id="{72404CAD-15E7-4B76-8E3A-8B30CAAAF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952500" cy="8858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917864</xdr:colOff>
      <xdr:row>0</xdr:row>
      <xdr:rowOff>140623</xdr:rowOff>
    </xdr:from>
    <xdr:to>
      <xdr:col>9</xdr:col>
      <xdr:colOff>866899</xdr:colOff>
      <xdr:row>4</xdr:row>
      <xdr:rowOff>139412</xdr:rowOff>
    </xdr:to>
    <xdr:pic>
      <xdr:nvPicPr>
        <xdr:cNvPr id="10" name="Picture 6">
          <a:extLst>
            <a:ext uri="{FF2B5EF4-FFF2-40B4-BE49-F238E27FC236}">
              <a16:creationId xmlns:a16="http://schemas.microsoft.com/office/drawing/2014/main" id="{2483DC1F-E133-4AB6-827F-1AC4DE19B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1864" y="140623"/>
          <a:ext cx="918853" cy="899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0</xdr:row>
      <xdr:rowOff>104775</xdr:rowOff>
    </xdr:from>
    <xdr:to>
      <xdr:col>0</xdr:col>
      <xdr:colOff>1057275</xdr:colOff>
      <xdr:row>4</xdr:row>
      <xdr:rowOff>76200</xdr:rowOff>
    </xdr:to>
    <xdr:pic>
      <xdr:nvPicPr>
        <xdr:cNvPr id="11" name="Picture 600">
          <a:extLst>
            <a:ext uri="{FF2B5EF4-FFF2-40B4-BE49-F238E27FC236}">
              <a16:creationId xmlns:a16="http://schemas.microsoft.com/office/drawing/2014/main" id="{D242B965-6DF4-4E0D-9CD9-25D53D4FD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952500" cy="8858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820800</xdr:colOff>
      <xdr:row>0</xdr:row>
      <xdr:rowOff>387720</xdr:rowOff>
    </xdr:from>
    <xdr:to>
      <xdr:col>6</xdr:col>
      <xdr:colOff>1684440</xdr:colOff>
      <xdr:row>2</xdr:row>
      <xdr:rowOff>343800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135400" y="387720"/>
          <a:ext cx="863640" cy="765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122400</xdr:colOff>
      <xdr:row>0</xdr:row>
      <xdr:rowOff>308520</xdr:rowOff>
    </xdr:from>
    <xdr:to>
      <xdr:col>0</xdr:col>
      <xdr:colOff>973440</xdr:colOff>
      <xdr:row>2</xdr:row>
      <xdr:rowOff>241560</xdr:rowOff>
    </xdr:to>
    <xdr:pic>
      <xdr:nvPicPr>
        <xdr:cNvPr id="3" name="Imagem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22400" y="308520"/>
          <a:ext cx="851040" cy="742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983520</xdr:colOff>
      <xdr:row>133</xdr:row>
      <xdr:rowOff>90720</xdr:rowOff>
    </xdr:from>
    <xdr:to>
      <xdr:col>44</xdr:col>
      <xdr:colOff>443520</xdr:colOff>
      <xdr:row>135</xdr:row>
      <xdr:rowOff>36000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9941400" y="41255640"/>
          <a:ext cx="9837000" cy="49068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169920</xdr:colOff>
      <xdr:row>0</xdr:row>
      <xdr:rowOff>118080</xdr:rowOff>
    </xdr:from>
    <xdr:to>
      <xdr:col>1</xdr:col>
      <xdr:colOff>989640</xdr:colOff>
      <xdr:row>2</xdr:row>
      <xdr:rowOff>365400</xdr:rowOff>
    </xdr:to>
    <xdr:pic>
      <xdr:nvPicPr>
        <xdr:cNvPr id="17" name="Imagem 2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81920" y="118080"/>
          <a:ext cx="819720" cy="62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</xdr:col>
      <xdr:colOff>258840</xdr:colOff>
      <xdr:row>0</xdr:row>
      <xdr:rowOff>64080</xdr:rowOff>
    </xdr:from>
    <xdr:to>
      <xdr:col>34</xdr:col>
      <xdr:colOff>1027080</xdr:colOff>
      <xdr:row>2</xdr:row>
      <xdr:rowOff>349920</xdr:rowOff>
    </xdr:to>
    <xdr:pic>
      <xdr:nvPicPr>
        <xdr:cNvPr id="18" name="Imagem 3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2693960" y="64080"/>
          <a:ext cx="768240" cy="666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983520</xdr:colOff>
      <xdr:row>133</xdr:row>
      <xdr:rowOff>90720</xdr:rowOff>
    </xdr:from>
    <xdr:to>
      <xdr:col>44</xdr:col>
      <xdr:colOff>443520</xdr:colOff>
      <xdr:row>135</xdr:row>
      <xdr:rowOff>36000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/>
      </xdr:nvSpPr>
      <xdr:spPr>
        <a:xfrm>
          <a:off x="9941400" y="42484320"/>
          <a:ext cx="9837000" cy="49068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169920</xdr:colOff>
      <xdr:row>0</xdr:row>
      <xdr:rowOff>118080</xdr:rowOff>
    </xdr:from>
    <xdr:to>
      <xdr:col>1</xdr:col>
      <xdr:colOff>989640</xdr:colOff>
      <xdr:row>2</xdr:row>
      <xdr:rowOff>365400</xdr:rowOff>
    </xdr:to>
    <xdr:pic>
      <xdr:nvPicPr>
        <xdr:cNvPr id="20" name="Imagem 2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81920" y="118080"/>
          <a:ext cx="819720" cy="62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</xdr:col>
      <xdr:colOff>258840</xdr:colOff>
      <xdr:row>0</xdr:row>
      <xdr:rowOff>64080</xdr:rowOff>
    </xdr:from>
    <xdr:to>
      <xdr:col>34</xdr:col>
      <xdr:colOff>1027080</xdr:colOff>
      <xdr:row>2</xdr:row>
      <xdr:rowOff>349920</xdr:rowOff>
    </xdr:to>
    <xdr:pic>
      <xdr:nvPicPr>
        <xdr:cNvPr id="21" name="Imagem 3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2693960" y="64080"/>
          <a:ext cx="768240" cy="666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</xdr:col>
      <xdr:colOff>983520</xdr:colOff>
      <xdr:row>133</xdr:row>
      <xdr:rowOff>90720</xdr:rowOff>
    </xdr:from>
    <xdr:to>
      <xdr:col>44</xdr:col>
      <xdr:colOff>443520</xdr:colOff>
      <xdr:row>135</xdr:row>
      <xdr:rowOff>36000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/>
      </xdr:nvSpPr>
      <xdr:spPr>
        <a:xfrm>
          <a:off x="9941400" y="42484320"/>
          <a:ext cx="9837000" cy="49068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169920</xdr:colOff>
      <xdr:row>0</xdr:row>
      <xdr:rowOff>118080</xdr:rowOff>
    </xdr:from>
    <xdr:to>
      <xdr:col>1</xdr:col>
      <xdr:colOff>989640</xdr:colOff>
      <xdr:row>2</xdr:row>
      <xdr:rowOff>365400</xdr:rowOff>
    </xdr:to>
    <xdr:pic>
      <xdr:nvPicPr>
        <xdr:cNvPr id="23" name="Imagem 5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81920" y="118080"/>
          <a:ext cx="819720" cy="62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</xdr:col>
      <xdr:colOff>258840</xdr:colOff>
      <xdr:row>0</xdr:row>
      <xdr:rowOff>64080</xdr:rowOff>
    </xdr:from>
    <xdr:to>
      <xdr:col>34</xdr:col>
      <xdr:colOff>1027080</xdr:colOff>
      <xdr:row>2</xdr:row>
      <xdr:rowOff>349920</xdr:rowOff>
    </xdr:to>
    <xdr:pic>
      <xdr:nvPicPr>
        <xdr:cNvPr id="24" name="Imagem 6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2693960" y="64080"/>
          <a:ext cx="768240" cy="666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25</xdr:col>
      <xdr:colOff>1057275</xdr:colOff>
      <xdr:row>30</xdr:row>
      <xdr:rowOff>95250</xdr:rowOff>
    </xdr:to>
    <xdr:sp macro="" textlink="">
      <xdr:nvSpPr>
        <xdr:cNvPr id="9218" name="shapetype_202" hidden="1">
          <a:extLst>
            <a:ext uri="{FF2B5EF4-FFF2-40B4-BE49-F238E27FC236}">
              <a16:creationId xmlns:a16="http://schemas.microsoft.com/office/drawing/2014/main" id="{00000000-0008-0000-0800-0000022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983520</xdr:colOff>
      <xdr:row>133</xdr:row>
      <xdr:rowOff>90720</xdr:rowOff>
    </xdr:from>
    <xdr:to>
      <xdr:col>45</xdr:col>
      <xdr:colOff>37440</xdr:colOff>
      <xdr:row>135</xdr:row>
      <xdr:rowOff>36000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/>
      </xdr:nvSpPr>
      <xdr:spPr>
        <a:xfrm>
          <a:off x="10072080" y="41522400"/>
          <a:ext cx="9831240" cy="49068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169920</xdr:colOff>
      <xdr:row>0</xdr:row>
      <xdr:rowOff>118080</xdr:rowOff>
    </xdr:from>
    <xdr:to>
      <xdr:col>1</xdr:col>
      <xdr:colOff>989640</xdr:colOff>
      <xdr:row>2</xdr:row>
      <xdr:rowOff>365400</xdr:rowOff>
    </xdr:to>
    <xdr:pic>
      <xdr:nvPicPr>
        <xdr:cNvPr id="26" name="Imagem 2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81920" y="118080"/>
          <a:ext cx="819720" cy="62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</xdr:col>
      <xdr:colOff>258840</xdr:colOff>
      <xdr:row>0</xdr:row>
      <xdr:rowOff>64080</xdr:rowOff>
    </xdr:from>
    <xdr:to>
      <xdr:col>34</xdr:col>
      <xdr:colOff>1027080</xdr:colOff>
      <xdr:row>2</xdr:row>
      <xdr:rowOff>349920</xdr:rowOff>
    </xdr:to>
    <xdr:pic>
      <xdr:nvPicPr>
        <xdr:cNvPr id="27" name="Imagem 3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2612600" y="64080"/>
          <a:ext cx="768240" cy="666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25</xdr:col>
      <xdr:colOff>933450</xdr:colOff>
      <xdr:row>34</xdr:row>
      <xdr:rowOff>95250</xdr:rowOff>
    </xdr:to>
    <xdr:sp macro="" textlink="">
      <xdr:nvSpPr>
        <xdr:cNvPr id="10242" name="shapetype_202" hidden="1">
          <a:extLst>
            <a:ext uri="{FF2B5EF4-FFF2-40B4-BE49-F238E27FC236}">
              <a16:creationId xmlns:a16="http://schemas.microsoft.com/office/drawing/2014/main" id="{00000000-0008-0000-0900-0000022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983520</xdr:colOff>
      <xdr:row>133</xdr:row>
      <xdr:rowOff>90720</xdr:rowOff>
    </xdr:from>
    <xdr:to>
      <xdr:col>44</xdr:col>
      <xdr:colOff>443520</xdr:colOff>
      <xdr:row>135</xdr:row>
      <xdr:rowOff>36000</xdr:rowOff>
    </xdr:to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/>
      </xdr:nvSpPr>
      <xdr:spPr>
        <a:xfrm>
          <a:off x="9941400" y="41691240"/>
          <a:ext cx="9837000" cy="49068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169920</xdr:colOff>
      <xdr:row>0</xdr:row>
      <xdr:rowOff>118080</xdr:rowOff>
    </xdr:from>
    <xdr:to>
      <xdr:col>1</xdr:col>
      <xdr:colOff>989640</xdr:colOff>
      <xdr:row>2</xdr:row>
      <xdr:rowOff>365400</xdr:rowOff>
    </xdr:to>
    <xdr:pic>
      <xdr:nvPicPr>
        <xdr:cNvPr id="29" name="Imagem 2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81920" y="118080"/>
          <a:ext cx="819720" cy="62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</xdr:col>
      <xdr:colOff>258840</xdr:colOff>
      <xdr:row>0</xdr:row>
      <xdr:rowOff>64080</xdr:rowOff>
    </xdr:from>
    <xdr:to>
      <xdr:col>34</xdr:col>
      <xdr:colOff>1027080</xdr:colOff>
      <xdr:row>2</xdr:row>
      <xdr:rowOff>349920</xdr:rowOff>
    </xdr:to>
    <xdr:pic>
      <xdr:nvPicPr>
        <xdr:cNvPr id="30" name="Imagem 3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2693960" y="64080"/>
          <a:ext cx="768240" cy="666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25</xdr:col>
      <xdr:colOff>1057275</xdr:colOff>
      <xdr:row>30</xdr:row>
      <xdr:rowOff>190500</xdr:rowOff>
    </xdr:to>
    <xdr:sp macro="" textlink="">
      <xdr:nvSpPr>
        <xdr:cNvPr id="11266" name="shapetype_202" hidden="1">
          <a:extLst>
            <a:ext uri="{FF2B5EF4-FFF2-40B4-BE49-F238E27FC236}">
              <a16:creationId xmlns:a16="http://schemas.microsoft.com/office/drawing/2014/main" id="{00000000-0008-0000-0A00-0000022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983520</xdr:colOff>
      <xdr:row>133</xdr:row>
      <xdr:rowOff>90720</xdr:rowOff>
    </xdr:from>
    <xdr:to>
      <xdr:col>44</xdr:col>
      <xdr:colOff>443520</xdr:colOff>
      <xdr:row>135</xdr:row>
      <xdr:rowOff>36000</xdr:rowOff>
    </xdr:to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/>
      </xdr:nvSpPr>
      <xdr:spPr>
        <a:xfrm>
          <a:off x="9941400" y="41255640"/>
          <a:ext cx="9837000" cy="49068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169920</xdr:colOff>
      <xdr:row>0</xdr:row>
      <xdr:rowOff>118080</xdr:rowOff>
    </xdr:from>
    <xdr:to>
      <xdr:col>1</xdr:col>
      <xdr:colOff>989640</xdr:colOff>
      <xdr:row>2</xdr:row>
      <xdr:rowOff>365400</xdr:rowOff>
    </xdr:to>
    <xdr:pic>
      <xdr:nvPicPr>
        <xdr:cNvPr id="32" name="Imagem 2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81920" y="118080"/>
          <a:ext cx="819720" cy="62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</xdr:col>
      <xdr:colOff>258840</xdr:colOff>
      <xdr:row>0</xdr:row>
      <xdr:rowOff>64080</xdr:rowOff>
    </xdr:from>
    <xdr:to>
      <xdr:col>34</xdr:col>
      <xdr:colOff>1027080</xdr:colOff>
      <xdr:row>2</xdr:row>
      <xdr:rowOff>349920</xdr:rowOff>
    </xdr:to>
    <xdr:pic>
      <xdr:nvPicPr>
        <xdr:cNvPr id="33" name="Imagem 3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2693960" y="64080"/>
          <a:ext cx="768240" cy="666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25</xdr:col>
      <xdr:colOff>1057275</xdr:colOff>
      <xdr:row>31</xdr:row>
      <xdr:rowOff>114300</xdr:rowOff>
    </xdr:to>
    <xdr:sp macro="" textlink="">
      <xdr:nvSpPr>
        <xdr:cNvPr id="12290" name="shapetype_202" hidden="1">
          <a:extLst>
            <a:ext uri="{FF2B5EF4-FFF2-40B4-BE49-F238E27FC236}">
              <a16:creationId xmlns:a16="http://schemas.microsoft.com/office/drawing/2014/main" id="{00000000-0008-0000-0B00-0000023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8"/>
  <sheetViews>
    <sheetView showGridLines="0" tabSelected="1" view="pageBreakPreview" topLeftCell="A45" zoomScale="55" zoomScaleNormal="55" zoomScaleSheetLayoutView="55" zoomScalePageLayoutView="55" workbookViewId="0">
      <selection activeCell="G55" sqref="G55"/>
    </sheetView>
  </sheetViews>
  <sheetFormatPr defaultRowHeight="15" x14ac:dyDescent="0.25"/>
  <cols>
    <col min="1" max="1" width="64.7109375" style="336" customWidth="1"/>
    <col min="2" max="2" width="23.42578125" style="336" bestFit="1" customWidth="1"/>
    <col min="3" max="3" width="24.5703125" style="336" bestFit="1" customWidth="1"/>
    <col min="4" max="4" width="22" style="336" bestFit="1" customWidth="1"/>
    <col min="5" max="5" width="14.140625" style="336" customWidth="1"/>
    <col min="6" max="6" width="15.140625" style="336" customWidth="1"/>
    <col min="7" max="7" width="15.42578125" style="416" customWidth="1"/>
    <col min="8" max="8" width="15" style="415" customWidth="1"/>
    <col min="9" max="9" width="14.42578125" style="415" customWidth="1"/>
    <col min="10" max="10" width="15.7109375" style="415" customWidth="1"/>
  </cols>
  <sheetData>
    <row r="1" spans="1:10" s="241" customFormat="1" ht="18" customHeight="1" x14ac:dyDescent="0.25">
      <c r="A1" s="318"/>
      <c r="B1" s="318"/>
      <c r="C1" s="318"/>
      <c r="D1" s="318"/>
      <c r="E1" s="318"/>
      <c r="F1" s="318"/>
      <c r="G1" s="319"/>
      <c r="H1" s="320"/>
      <c r="I1" s="320"/>
      <c r="J1" s="320"/>
    </row>
    <row r="2" spans="1:10" s="241" customFormat="1" ht="18" customHeight="1" x14ac:dyDescent="0.25">
      <c r="A2" s="318"/>
      <c r="B2" s="318"/>
      <c r="C2" s="318"/>
      <c r="D2" s="318"/>
      <c r="E2" s="318"/>
      <c r="F2" s="318"/>
      <c r="G2" s="319"/>
      <c r="H2" s="320"/>
      <c r="I2" s="320"/>
      <c r="J2" s="320"/>
    </row>
    <row r="3" spans="1:10" s="241" customFormat="1" ht="18" customHeight="1" x14ac:dyDescent="0.25">
      <c r="A3" s="318"/>
      <c r="B3" s="318"/>
      <c r="C3" s="318"/>
      <c r="D3" s="318"/>
      <c r="E3" s="318"/>
      <c r="F3" s="318"/>
      <c r="G3" s="319"/>
      <c r="H3" s="320"/>
      <c r="I3" s="320"/>
      <c r="J3" s="320"/>
    </row>
    <row r="4" spans="1:10" s="241" customFormat="1" ht="18" customHeight="1" x14ac:dyDescent="0.25">
      <c r="A4" s="419" t="s">
        <v>196</v>
      </c>
      <c r="B4" s="419"/>
      <c r="C4" s="419"/>
      <c r="D4" s="419"/>
      <c r="E4" s="419"/>
      <c r="F4" s="419"/>
      <c r="G4" s="419"/>
      <c r="H4" s="419"/>
      <c r="I4" s="419"/>
      <c r="J4" s="419"/>
    </row>
    <row r="5" spans="1:10" s="241" customFormat="1" ht="18" customHeight="1" x14ac:dyDescent="0.25">
      <c r="A5" s="419" t="s">
        <v>197</v>
      </c>
      <c r="B5" s="419"/>
      <c r="C5" s="419"/>
      <c r="D5" s="419"/>
      <c r="E5" s="419"/>
      <c r="F5" s="419"/>
      <c r="G5" s="419"/>
      <c r="H5" s="419"/>
      <c r="I5" s="419"/>
      <c r="J5" s="419"/>
    </row>
    <row r="6" spans="1:10" s="241" customFormat="1" ht="18" customHeight="1" x14ac:dyDescent="0.25">
      <c r="A6" s="318"/>
      <c r="B6" s="318"/>
      <c r="C6" s="318"/>
      <c r="D6" s="318"/>
      <c r="E6" s="318"/>
      <c r="F6" s="318"/>
      <c r="G6" s="319"/>
      <c r="H6" s="243"/>
      <c r="I6" s="243"/>
      <c r="J6" s="243"/>
    </row>
    <row r="7" spans="1:10" s="241" customFormat="1" ht="18" customHeight="1" thickBot="1" x14ac:dyDescent="0.3">
      <c r="A7" s="242"/>
      <c r="B7" s="242"/>
      <c r="C7" s="242"/>
      <c r="D7" s="242"/>
      <c r="E7" s="242"/>
      <c r="F7" s="242"/>
      <c r="G7" s="243"/>
      <c r="H7" s="243"/>
      <c r="I7" s="243"/>
      <c r="J7" s="243"/>
    </row>
    <row r="8" spans="1:10" ht="18" customHeight="1" thickBot="1" x14ac:dyDescent="0.3">
      <c r="A8" s="318"/>
      <c r="B8" s="318"/>
      <c r="C8" s="318"/>
      <c r="D8" s="318"/>
      <c r="E8" s="445">
        <v>43678</v>
      </c>
      <c r="F8" s="446"/>
      <c r="G8" s="446"/>
      <c r="H8" s="445">
        <v>43709</v>
      </c>
      <c r="I8" s="446"/>
      <c r="J8" s="446"/>
    </row>
    <row r="9" spans="1:10" s="247" customFormat="1" ht="102" customHeight="1" thickBot="1" x14ac:dyDescent="0.3">
      <c r="A9" s="321" t="s">
        <v>199</v>
      </c>
      <c r="B9" s="246" t="s">
        <v>200</v>
      </c>
      <c r="C9" s="322" t="s">
        <v>198</v>
      </c>
      <c r="D9" s="323" t="s">
        <v>201</v>
      </c>
      <c r="E9" s="324" t="s">
        <v>202</v>
      </c>
      <c r="F9" s="324" t="s">
        <v>203</v>
      </c>
      <c r="G9" s="325" t="s">
        <v>204</v>
      </c>
      <c r="H9" s="324" t="s">
        <v>202</v>
      </c>
      <c r="I9" s="324" t="s">
        <v>203</v>
      </c>
      <c r="J9" s="326" t="s">
        <v>204</v>
      </c>
    </row>
    <row r="10" spans="1:10" s="247" customFormat="1" ht="17.25" customHeight="1" x14ac:dyDescent="0.25">
      <c r="A10" s="317" t="s">
        <v>2</v>
      </c>
      <c r="B10" s="249">
        <v>10</v>
      </c>
      <c r="C10" s="250">
        <f>B10*4</f>
        <v>40</v>
      </c>
      <c r="D10" s="251">
        <f>B10*12</f>
        <v>120</v>
      </c>
      <c r="E10" s="252">
        <v>10</v>
      </c>
      <c r="F10" s="253">
        <v>0</v>
      </c>
      <c r="G10" s="327">
        <v>47</v>
      </c>
      <c r="H10" s="253">
        <v>10</v>
      </c>
      <c r="I10" s="254">
        <v>0</v>
      </c>
      <c r="J10" s="327">
        <v>14</v>
      </c>
    </row>
    <row r="11" spans="1:10" s="260" customFormat="1" ht="18" customHeight="1" x14ac:dyDescent="0.25">
      <c r="A11" s="248" t="s">
        <v>3</v>
      </c>
      <c r="B11" s="255">
        <v>105</v>
      </c>
      <c r="C11" s="256">
        <f>B11*4</f>
        <v>420</v>
      </c>
      <c r="D11" s="257">
        <f t="shared" ref="D11:D32" si="0">B11*12</f>
        <v>1260</v>
      </c>
      <c r="E11" s="252">
        <v>105</v>
      </c>
      <c r="F11" s="258">
        <v>124</v>
      </c>
      <c r="G11" s="328">
        <v>260</v>
      </c>
      <c r="H11" s="259">
        <v>105</v>
      </c>
      <c r="I11" s="254">
        <v>78</v>
      </c>
      <c r="J11" s="328">
        <v>240</v>
      </c>
    </row>
    <row r="12" spans="1:10" ht="18" customHeight="1" x14ac:dyDescent="0.25">
      <c r="A12" s="248" t="s">
        <v>4</v>
      </c>
      <c r="B12" s="261">
        <v>75</v>
      </c>
      <c r="C12" s="256">
        <f t="shared" ref="C12:C33" si="1">B12*4</f>
        <v>300</v>
      </c>
      <c r="D12" s="257">
        <f t="shared" si="0"/>
        <v>900</v>
      </c>
      <c r="E12" s="262">
        <v>75</v>
      </c>
      <c r="F12" s="263">
        <v>100</v>
      </c>
      <c r="G12" s="329">
        <v>251</v>
      </c>
      <c r="H12" s="263">
        <v>75</v>
      </c>
      <c r="I12" s="262">
        <v>75</v>
      </c>
      <c r="J12" s="329">
        <v>208</v>
      </c>
    </row>
    <row r="13" spans="1:10" ht="18" customHeight="1" x14ac:dyDescent="0.25">
      <c r="A13" s="248" t="s">
        <v>5</v>
      </c>
      <c r="B13" s="264">
        <v>15</v>
      </c>
      <c r="C13" s="256">
        <f t="shared" si="1"/>
        <v>60</v>
      </c>
      <c r="D13" s="257">
        <f t="shared" si="0"/>
        <v>180</v>
      </c>
      <c r="E13" s="265">
        <v>15</v>
      </c>
      <c r="F13" s="266">
        <v>0</v>
      </c>
      <c r="G13" s="329">
        <v>112</v>
      </c>
      <c r="H13" s="266">
        <v>15</v>
      </c>
      <c r="I13" s="265">
        <v>15</v>
      </c>
      <c r="J13" s="329">
        <v>62</v>
      </c>
    </row>
    <row r="14" spans="1:10" ht="18" customHeight="1" x14ac:dyDescent="0.25">
      <c r="A14" s="267" t="s">
        <v>6</v>
      </c>
      <c r="B14" s="264">
        <v>50</v>
      </c>
      <c r="C14" s="256">
        <f t="shared" si="1"/>
        <v>200</v>
      </c>
      <c r="D14" s="257">
        <f t="shared" si="0"/>
        <v>600</v>
      </c>
      <c r="E14" s="265">
        <v>50</v>
      </c>
      <c r="F14" s="266">
        <v>112</v>
      </c>
      <c r="G14" s="329">
        <v>2705</v>
      </c>
      <c r="H14" s="266">
        <v>50</v>
      </c>
      <c r="I14" s="265">
        <v>132</v>
      </c>
      <c r="J14" s="329">
        <v>2310</v>
      </c>
    </row>
    <row r="15" spans="1:10" ht="18" customHeight="1" x14ac:dyDescent="0.25">
      <c r="A15" s="248" t="s">
        <v>7</v>
      </c>
      <c r="B15" s="264">
        <v>40</v>
      </c>
      <c r="C15" s="256">
        <f t="shared" si="1"/>
        <v>160</v>
      </c>
      <c r="D15" s="257">
        <f t="shared" si="0"/>
        <v>480</v>
      </c>
      <c r="E15" s="265">
        <v>40</v>
      </c>
      <c r="F15" s="266">
        <v>51</v>
      </c>
      <c r="G15" s="329">
        <v>226</v>
      </c>
      <c r="H15" s="266">
        <v>40</v>
      </c>
      <c r="I15" s="265">
        <v>76</v>
      </c>
      <c r="J15" s="329">
        <v>242</v>
      </c>
    </row>
    <row r="16" spans="1:10" ht="18" customHeight="1" x14ac:dyDescent="0.25">
      <c r="A16" s="248" t="s">
        <v>8</v>
      </c>
      <c r="B16" s="264">
        <v>50</v>
      </c>
      <c r="C16" s="256">
        <f t="shared" si="1"/>
        <v>200</v>
      </c>
      <c r="D16" s="257">
        <f t="shared" si="0"/>
        <v>600</v>
      </c>
      <c r="E16" s="265">
        <v>50</v>
      </c>
      <c r="F16" s="266">
        <v>80</v>
      </c>
      <c r="G16" s="329">
        <v>163</v>
      </c>
      <c r="H16" s="266">
        <v>50</v>
      </c>
      <c r="I16" s="265">
        <v>52</v>
      </c>
      <c r="J16" s="329">
        <v>0</v>
      </c>
    </row>
    <row r="17" spans="1:10" ht="18" customHeight="1" x14ac:dyDescent="0.25">
      <c r="A17" s="248" t="s">
        <v>9</v>
      </c>
      <c r="B17" s="264">
        <v>15</v>
      </c>
      <c r="C17" s="256">
        <f t="shared" si="1"/>
        <v>60</v>
      </c>
      <c r="D17" s="257">
        <f t="shared" si="0"/>
        <v>180</v>
      </c>
      <c r="E17" s="265">
        <v>15</v>
      </c>
      <c r="F17" s="266">
        <v>0</v>
      </c>
      <c r="G17" s="329">
        <v>17</v>
      </c>
      <c r="H17" s="266">
        <v>15</v>
      </c>
      <c r="I17" s="265">
        <v>16</v>
      </c>
      <c r="J17" s="329">
        <v>54</v>
      </c>
    </row>
    <row r="18" spans="1:10" ht="18" customHeight="1" x14ac:dyDescent="0.25">
      <c r="A18" s="248" t="s">
        <v>10</v>
      </c>
      <c r="B18" s="264">
        <v>25</v>
      </c>
      <c r="C18" s="256">
        <f t="shared" si="1"/>
        <v>100</v>
      </c>
      <c r="D18" s="257">
        <f t="shared" si="0"/>
        <v>300</v>
      </c>
      <c r="E18" s="265">
        <v>25</v>
      </c>
      <c r="F18" s="266">
        <v>0</v>
      </c>
      <c r="G18" s="329">
        <v>48</v>
      </c>
      <c r="H18" s="266">
        <v>25</v>
      </c>
      <c r="I18" s="265">
        <v>10</v>
      </c>
      <c r="J18" s="329">
        <v>59</v>
      </c>
    </row>
    <row r="19" spans="1:10" ht="18" customHeight="1" x14ac:dyDescent="0.25">
      <c r="A19" s="248" t="s">
        <v>11</v>
      </c>
      <c r="B19" s="264">
        <v>30</v>
      </c>
      <c r="C19" s="256">
        <f t="shared" si="1"/>
        <v>120</v>
      </c>
      <c r="D19" s="257">
        <f t="shared" si="0"/>
        <v>360</v>
      </c>
      <c r="E19" s="265">
        <v>30</v>
      </c>
      <c r="F19" s="266">
        <v>10</v>
      </c>
      <c r="G19" s="329">
        <v>28</v>
      </c>
      <c r="H19" s="266">
        <v>30</v>
      </c>
      <c r="I19" s="265">
        <v>10</v>
      </c>
      <c r="J19" s="329">
        <v>41</v>
      </c>
    </row>
    <row r="20" spans="1:10" ht="18" customHeight="1" x14ac:dyDescent="0.25">
      <c r="A20" s="248" t="s">
        <v>12</v>
      </c>
      <c r="B20" s="264">
        <v>27</v>
      </c>
      <c r="C20" s="256">
        <f t="shared" si="1"/>
        <v>108</v>
      </c>
      <c r="D20" s="257">
        <f t="shared" si="0"/>
        <v>324</v>
      </c>
      <c r="E20" s="265">
        <v>27</v>
      </c>
      <c r="F20" s="266">
        <v>16</v>
      </c>
      <c r="G20" s="329">
        <v>88</v>
      </c>
      <c r="H20" s="266">
        <v>27</v>
      </c>
      <c r="I20" s="265">
        <v>30</v>
      </c>
      <c r="J20" s="329">
        <v>95</v>
      </c>
    </row>
    <row r="21" spans="1:10" ht="18" customHeight="1" x14ac:dyDescent="0.25">
      <c r="A21" s="268" t="s">
        <v>14</v>
      </c>
      <c r="B21" s="255">
        <v>50</v>
      </c>
      <c r="C21" s="256">
        <f t="shared" si="1"/>
        <v>200</v>
      </c>
      <c r="D21" s="257">
        <f t="shared" si="0"/>
        <v>600</v>
      </c>
      <c r="E21" s="252">
        <v>50</v>
      </c>
      <c r="F21" s="259">
        <v>89</v>
      </c>
      <c r="G21" s="329">
        <v>55</v>
      </c>
      <c r="H21" s="259">
        <v>50</v>
      </c>
      <c r="I21" s="252">
        <v>52</v>
      </c>
      <c r="J21" s="329">
        <v>173</v>
      </c>
    </row>
    <row r="22" spans="1:10" ht="18" customHeight="1" x14ac:dyDescent="0.25">
      <c r="A22" s="268" t="s">
        <v>15</v>
      </c>
      <c r="B22" s="255">
        <v>4</v>
      </c>
      <c r="C22" s="256">
        <f t="shared" si="1"/>
        <v>16</v>
      </c>
      <c r="D22" s="257">
        <f t="shared" si="0"/>
        <v>48</v>
      </c>
      <c r="E22" s="252">
        <v>4</v>
      </c>
      <c r="F22" s="259">
        <v>1</v>
      </c>
      <c r="G22" s="329">
        <v>89</v>
      </c>
      <c r="H22" s="259">
        <v>4</v>
      </c>
      <c r="I22" s="252">
        <v>4</v>
      </c>
      <c r="J22" s="329">
        <v>101</v>
      </c>
    </row>
    <row r="23" spans="1:10" ht="18" customHeight="1" x14ac:dyDescent="0.25">
      <c r="A23" s="248" t="s">
        <v>16</v>
      </c>
      <c r="B23" s="261">
        <v>48</v>
      </c>
      <c r="C23" s="256">
        <f t="shared" si="1"/>
        <v>192</v>
      </c>
      <c r="D23" s="257">
        <f t="shared" si="0"/>
        <v>576</v>
      </c>
      <c r="E23" s="262">
        <v>48</v>
      </c>
      <c r="F23" s="263">
        <v>54</v>
      </c>
      <c r="G23" s="329">
        <v>146</v>
      </c>
      <c r="H23" s="263">
        <v>48</v>
      </c>
      <c r="I23" s="262">
        <v>48</v>
      </c>
      <c r="J23" s="329">
        <v>167</v>
      </c>
    </row>
    <row r="24" spans="1:10" ht="18" customHeight="1" x14ac:dyDescent="0.25">
      <c r="A24" s="248" t="s">
        <v>17</v>
      </c>
      <c r="B24" s="264">
        <v>250</v>
      </c>
      <c r="C24" s="256">
        <f t="shared" si="1"/>
        <v>1000</v>
      </c>
      <c r="D24" s="257">
        <f t="shared" si="0"/>
        <v>3000</v>
      </c>
      <c r="E24" s="265">
        <v>250</v>
      </c>
      <c r="F24" s="266">
        <v>226</v>
      </c>
      <c r="G24" s="329">
        <v>778</v>
      </c>
      <c r="H24" s="266">
        <v>250</v>
      </c>
      <c r="I24" s="265">
        <v>264</v>
      </c>
      <c r="J24" s="329">
        <v>810</v>
      </c>
    </row>
    <row r="25" spans="1:10" ht="18" customHeight="1" x14ac:dyDescent="0.25">
      <c r="A25" s="248" t="s">
        <v>19</v>
      </c>
      <c r="B25" s="264">
        <v>100</v>
      </c>
      <c r="C25" s="256">
        <f t="shared" si="1"/>
        <v>400</v>
      </c>
      <c r="D25" s="257">
        <f t="shared" si="0"/>
        <v>1200</v>
      </c>
      <c r="E25" s="265">
        <v>100</v>
      </c>
      <c r="F25" s="266">
        <v>108</v>
      </c>
      <c r="G25" s="329">
        <v>652</v>
      </c>
      <c r="H25" s="266">
        <v>100</v>
      </c>
      <c r="I25" s="265">
        <v>100</v>
      </c>
      <c r="J25" s="329">
        <v>770</v>
      </c>
    </row>
    <row r="26" spans="1:10" ht="18" customHeight="1" x14ac:dyDescent="0.25">
      <c r="A26" s="248" t="s">
        <v>22</v>
      </c>
      <c r="B26" s="264">
        <v>20</v>
      </c>
      <c r="C26" s="256">
        <f t="shared" si="1"/>
        <v>80</v>
      </c>
      <c r="D26" s="257">
        <f t="shared" si="0"/>
        <v>240</v>
      </c>
      <c r="E26" s="265">
        <v>20</v>
      </c>
      <c r="F26" s="266">
        <v>10</v>
      </c>
      <c r="G26" s="329">
        <v>240</v>
      </c>
      <c r="H26" s="266">
        <v>20</v>
      </c>
      <c r="I26" s="265">
        <v>18</v>
      </c>
      <c r="J26" s="329">
        <v>267</v>
      </c>
    </row>
    <row r="27" spans="1:10" ht="18" customHeight="1" x14ac:dyDescent="0.25">
      <c r="A27" s="248" t="s">
        <v>24</v>
      </c>
      <c r="B27" s="264">
        <v>64</v>
      </c>
      <c r="C27" s="256">
        <f t="shared" si="1"/>
        <v>256</v>
      </c>
      <c r="D27" s="257">
        <f t="shared" si="0"/>
        <v>768</v>
      </c>
      <c r="E27" s="265">
        <v>64</v>
      </c>
      <c r="F27" s="266">
        <v>68</v>
      </c>
      <c r="G27" s="329">
        <v>268</v>
      </c>
      <c r="H27" s="266">
        <v>64</v>
      </c>
      <c r="I27" s="265">
        <v>64</v>
      </c>
      <c r="J27" s="329">
        <v>231</v>
      </c>
    </row>
    <row r="28" spans="1:10" ht="18" customHeight="1" x14ac:dyDescent="0.25">
      <c r="A28" s="248" t="s">
        <v>25</v>
      </c>
      <c r="B28" s="264">
        <v>70</v>
      </c>
      <c r="C28" s="256">
        <f t="shared" si="1"/>
        <v>280</v>
      </c>
      <c r="D28" s="257">
        <f t="shared" si="0"/>
        <v>840</v>
      </c>
      <c r="E28" s="265">
        <v>70</v>
      </c>
      <c r="F28" s="266">
        <v>32</v>
      </c>
      <c r="G28" s="329">
        <v>113</v>
      </c>
      <c r="H28" s="266">
        <v>70</v>
      </c>
      <c r="I28" s="265">
        <v>72</v>
      </c>
      <c r="J28" s="329">
        <v>85</v>
      </c>
    </row>
    <row r="29" spans="1:10" ht="18" customHeight="1" x14ac:dyDescent="0.25">
      <c r="A29" s="248" t="s">
        <v>26</v>
      </c>
      <c r="B29" s="269">
        <v>20</v>
      </c>
      <c r="C29" s="256">
        <f t="shared" si="1"/>
        <v>80</v>
      </c>
      <c r="D29" s="257">
        <f t="shared" si="0"/>
        <v>240</v>
      </c>
      <c r="E29" s="270">
        <v>20</v>
      </c>
      <c r="F29" s="271">
        <v>18</v>
      </c>
      <c r="G29" s="447">
        <v>151</v>
      </c>
      <c r="H29" s="272">
        <v>20</v>
      </c>
      <c r="I29" s="273">
        <v>20</v>
      </c>
      <c r="J29" s="330">
        <v>88</v>
      </c>
    </row>
    <row r="30" spans="1:10" ht="18" customHeight="1" x14ac:dyDescent="0.25">
      <c r="A30" s="248" t="s">
        <v>27</v>
      </c>
      <c r="B30" s="264">
        <v>28</v>
      </c>
      <c r="C30" s="256">
        <f t="shared" si="1"/>
        <v>112</v>
      </c>
      <c r="D30" s="257">
        <f t="shared" si="0"/>
        <v>336</v>
      </c>
      <c r="E30" s="265">
        <v>28</v>
      </c>
      <c r="F30" s="274">
        <v>36</v>
      </c>
      <c r="G30" s="448"/>
      <c r="H30" s="266">
        <v>28</v>
      </c>
      <c r="I30" s="275">
        <v>28</v>
      </c>
      <c r="J30" s="331">
        <v>26</v>
      </c>
    </row>
    <row r="31" spans="1:10" ht="18" customHeight="1" x14ac:dyDescent="0.25">
      <c r="A31" s="248" t="s">
        <v>28</v>
      </c>
      <c r="B31" s="264">
        <v>10</v>
      </c>
      <c r="C31" s="256">
        <f t="shared" si="1"/>
        <v>40</v>
      </c>
      <c r="D31" s="257">
        <f t="shared" si="0"/>
        <v>120</v>
      </c>
      <c r="E31" s="265">
        <v>10</v>
      </c>
      <c r="F31" s="266">
        <v>4</v>
      </c>
      <c r="G31" s="329">
        <v>39</v>
      </c>
      <c r="H31" s="266">
        <v>10</v>
      </c>
      <c r="I31" s="265">
        <v>10</v>
      </c>
      <c r="J31" s="329">
        <v>44</v>
      </c>
    </row>
    <row r="32" spans="1:10" ht="18" customHeight="1" x14ac:dyDescent="0.25">
      <c r="A32" s="248" t="s">
        <v>29</v>
      </c>
      <c r="B32" s="264">
        <v>35</v>
      </c>
      <c r="C32" s="256">
        <f t="shared" si="1"/>
        <v>140</v>
      </c>
      <c r="D32" s="257">
        <f t="shared" si="0"/>
        <v>420</v>
      </c>
      <c r="E32" s="265">
        <v>35</v>
      </c>
      <c r="F32" s="266">
        <v>49</v>
      </c>
      <c r="G32" s="329">
        <v>192</v>
      </c>
      <c r="H32" s="266">
        <v>35</v>
      </c>
      <c r="I32" s="265">
        <v>36</v>
      </c>
      <c r="J32" s="329">
        <v>179</v>
      </c>
    </row>
    <row r="33" spans="1:10" ht="18" customHeight="1" thickBot="1" x14ac:dyDescent="0.3">
      <c r="A33" s="276" t="s">
        <v>30</v>
      </c>
      <c r="B33" s="277">
        <v>70</v>
      </c>
      <c r="C33" s="256">
        <f t="shared" si="1"/>
        <v>280</v>
      </c>
      <c r="D33" s="278">
        <f>B33*12</f>
        <v>840</v>
      </c>
      <c r="E33" s="279">
        <v>70</v>
      </c>
      <c r="F33" s="280">
        <v>81</v>
      </c>
      <c r="G33" s="332">
        <v>57</v>
      </c>
      <c r="H33" s="280">
        <v>70</v>
      </c>
      <c r="I33" s="279">
        <v>79</v>
      </c>
      <c r="J33" s="332">
        <v>55</v>
      </c>
    </row>
    <row r="34" spans="1:10" ht="18" customHeight="1" thickBot="1" x14ac:dyDescent="0.3">
      <c r="A34" s="297" t="s">
        <v>205</v>
      </c>
      <c r="B34" s="281">
        <f t="shared" ref="B34:G34" si="2">SUM(B10:B33)</f>
        <v>1211</v>
      </c>
      <c r="C34" s="333">
        <f t="shared" si="2"/>
        <v>4844</v>
      </c>
      <c r="D34" s="281">
        <f t="shared" si="2"/>
        <v>14532</v>
      </c>
      <c r="E34" s="334">
        <f t="shared" si="2"/>
        <v>1211</v>
      </c>
      <c r="F34" s="334">
        <f t="shared" si="2"/>
        <v>1269</v>
      </c>
      <c r="G34" s="335">
        <f t="shared" si="2"/>
        <v>6725</v>
      </c>
      <c r="H34" s="334">
        <f>SUM(H10:H33)</f>
        <v>1211</v>
      </c>
      <c r="I34" s="334">
        <f>SUM(I10:I33)</f>
        <v>1289</v>
      </c>
      <c r="J34" s="335">
        <f>SUM(J10:J33)</f>
        <v>6321</v>
      </c>
    </row>
    <row r="35" spans="1:10" s="241" customFormat="1" ht="18" customHeight="1" x14ac:dyDescent="0.25">
      <c r="A35" s="318"/>
      <c r="B35" s="318"/>
      <c r="C35" s="318"/>
      <c r="D35" s="318"/>
      <c r="E35" s="318"/>
      <c r="F35" s="318"/>
      <c r="G35" s="319"/>
      <c r="H35" s="320"/>
      <c r="I35" s="320"/>
      <c r="J35" s="320"/>
    </row>
    <row r="36" spans="1:10" s="241" customFormat="1" ht="18" customHeight="1" x14ac:dyDescent="0.25">
      <c r="A36" s="242" t="s">
        <v>206</v>
      </c>
      <c r="B36" s="242"/>
      <c r="C36" s="242"/>
      <c r="D36" s="242"/>
      <c r="E36" s="242"/>
      <c r="F36" s="242"/>
      <c r="G36" s="243"/>
      <c r="H36" s="243"/>
      <c r="I36" s="243"/>
      <c r="J36" s="243"/>
    </row>
    <row r="37" spans="1:10" s="241" customFormat="1" ht="18" customHeight="1" thickBot="1" x14ac:dyDescent="0.3">
      <c r="A37" s="318"/>
      <c r="B37" s="318"/>
      <c r="C37" s="318"/>
      <c r="D37" s="318"/>
      <c r="E37" s="318"/>
      <c r="F37" s="318"/>
      <c r="G37" s="319"/>
      <c r="H37" s="320"/>
      <c r="I37" s="320"/>
      <c r="J37" s="320"/>
    </row>
    <row r="38" spans="1:10" ht="18" customHeight="1" thickBot="1" x14ac:dyDescent="0.3">
      <c r="E38" s="445">
        <v>43678</v>
      </c>
      <c r="F38" s="446"/>
      <c r="G38" s="446"/>
      <c r="H38" s="445">
        <v>43709</v>
      </c>
      <c r="I38" s="446"/>
      <c r="J38" s="446"/>
    </row>
    <row r="39" spans="1:10" ht="35.25" customHeight="1" thickBot="1" x14ac:dyDescent="0.3">
      <c r="A39" s="337" t="s">
        <v>207</v>
      </c>
      <c r="B39" s="282" t="s">
        <v>61</v>
      </c>
      <c r="C39" s="322" t="s">
        <v>198</v>
      </c>
      <c r="D39" s="282" t="s">
        <v>201</v>
      </c>
      <c r="E39" s="324" t="s">
        <v>202</v>
      </c>
      <c r="F39" s="338" t="s">
        <v>203</v>
      </c>
      <c r="G39" s="326" t="s">
        <v>204</v>
      </c>
      <c r="H39" s="324" t="s">
        <v>202</v>
      </c>
      <c r="I39" s="338" t="s">
        <v>203</v>
      </c>
      <c r="J39" s="326" t="s">
        <v>204</v>
      </c>
    </row>
    <row r="40" spans="1:10" ht="18" customHeight="1" x14ac:dyDescent="0.25">
      <c r="A40" s="339" t="s">
        <v>142</v>
      </c>
      <c r="B40" s="340">
        <v>12564</v>
      </c>
      <c r="C40" s="340">
        <f>B40*3</f>
        <v>37692</v>
      </c>
      <c r="D40" s="340">
        <f>B40*12</f>
        <v>150768</v>
      </c>
      <c r="E40" s="340">
        <v>12564</v>
      </c>
      <c r="F40" s="341" t="s">
        <v>208</v>
      </c>
      <c r="G40" s="342">
        <v>13334</v>
      </c>
      <c r="H40" s="340">
        <v>12564</v>
      </c>
      <c r="I40" s="343" t="s">
        <v>208</v>
      </c>
      <c r="J40" s="344">
        <v>13129</v>
      </c>
    </row>
    <row r="41" spans="1:10" ht="18" customHeight="1" x14ac:dyDescent="0.25">
      <c r="A41" s="339" t="s">
        <v>143</v>
      </c>
      <c r="B41" s="340">
        <v>5049</v>
      </c>
      <c r="C41" s="340">
        <f>B41*3</f>
        <v>15147</v>
      </c>
      <c r="D41" s="340">
        <f>B41*12</f>
        <v>60588</v>
      </c>
      <c r="E41" s="340">
        <v>5049</v>
      </c>
      <c r="F41" s="345" t="s">
        <v>208</v>
      </c>
      <c r="G41" s="346">
        <v>4794</v>
      </c>
      <c r="H41" s="340">
        <v>5049</v>
      </c>
      <c r="I41" s="343" t="s">
        <v>208</v>
      </c>
      <c r="J41" s="344">
        <v>4870</v>
      </c>
    </row>
    <row r="42" spans="1:10" ht="18" customHeight="1" x14ac:dyDescent="0.25">
      <c r="A42" s="347" t="s">
        <v>209</v>
      </c>
      <c r="B42" s="340">
        <v>1392</v>
      </c>
      <c r="C42" s="340">
        <f>B42*3</f>
        <v>4176</v>
      </c>
      <c r="D42" s="340">
        <f>B42*12</f>
        <v>16704</v>
      </c>
      <c r="E42" s="340">
        <v>1392</v>
      </c>
      <c r="F42" s="345" t="s">
        <v>208</v>
      </c>
      <c r="G42" s="346">
        <v>597</v>
      </c>
      <c r="H42" s="340">
        <v>1392</v>
      </c>
      <c r="I42" s="343" t="s">
        <v>208</v>
      </c>
      <c r="J42" s="344">
        <v>642</v>
      </c>
    </row>
    <row r="43" spans="1:10" ht="18" customHeight="1" thickBot="1" x14ac:dyDescent="0.3">
      <c r="A43" s="348" t="s">
        <v>210</v>
      </c>
      <c r="B43" s="349">
        <v>2556</v>
      </c>
      <c r="C43" s="349">
        <f>B43*3</f>
        <v>7668</v>
      </c>
      <c r="D43" s="349">
        <f>B43*12</f>
        <v>30672</v>
      </c>
      <c r="E43" s="349">
        <v>2556</v>
      </c>
      <c r="F43" s="345" t="s">
        <v>208</v>
      </c>
      <c r="G43" s="346">
        <v>2677</v>
      </c>
      <c r="H43" s="349">
        <v>2556</v>
      </c>
      <c r="I43" s="345" t="s">
        <v>208</v>
      </c>
      <c r="J43" s="346">
        <v>2683</v>
      </c>
    </row>
    <row r="44" spans="1:10" ht="18" customHeight="1" thickBot="1" x14ac:dyDescent="0.3">
      <c r="A44" s="297" t="s">
        <v>205</v>
      </c>
      <c r="B44" s="283">
        <f>SUM(B40:B43)</f>
        <v>21561</v>
      </c>
      <c r="C44" s="283">
        <f>SUM(C40:C43)</f>
        <v>64683</v>
      </c>
      <c r="D44" s="283">
        <f>SUM(D40:D43)</f>
        <v>258732</v>
      </c>
      <c r="E44" s="350">
        <f>SUM(E40:E43)</f>
        <v>21561</v>
      </c>
      <c r="F44" s="351" t="s">
        <v>208</v>
      </c>
      <c r="G44" s="352">
        <f>SUM(G40:G43)</f>
        <v>21402</v>
      </c>
      <c r="H44" s="353">
        <f>SUM(H40:H43)</f>
        <v>21561</v>
      </c>
      <c r="I44" s="354"/>
      <c r="J44" s="352">
        <f>SUM(J40:J43)</f>
        <v>21324</v>
      </c>
    </row>
    <row r="45" spans="1:10" s="241" customFormat="1" ht="18" customHeight="1" thickBot="1" x14ac:dyDescent="0.3">
      <c r="A45" s="320"/>
      <c r="B45" s="320"/>
      <c r="C45" s="320"/>
      <c r="D45" s="320"/>
      <c r="E45" s="320"/>
      <c r="F45" s="320"/>
      <c r="G45" s="355"/>
      <c r="H45" s="355"/>
      <c r="I45" s="355"/>
      <c r="J45" s="355"/>
    </row>
    <row r="46" spans="1:10" s="241" customFormat="1" ht="18" hidden="1" customHeight="1" x14ac:dyDescent="0.25">
      <c r="A46" s="320" t="s">
        <v>211</v>
      </c>
      <c r="B46" s="320"/>
      <c r="C46" s="320"/>
      <c r="D46" s="320"/>
      <c r="E46" s="320"/>
      <c r="F46" s="320"/>
      <c r="G46" s="355"/>
      <c r="H46" s="355"/>
      <c r="I46" s="355"/>
      <c r="J46" s="355"/>
    </row>
    <row r="47" spans="1:10" s="241" customFormat="1" ht="18" hidden="1" customHeight="1" x14ac:dyDescent="0.25">
      <c r="A47" s="320"/>
      <c r="B47" s="320"/>
      <c r="C47" s="320"/>
      <c r="D47" s="320"/>
      <c r="E47" s="320"/>
      <c r="F47" s="320"/>
      <c r="G47" s="355"/>
      <c r="H47" s="355"/>
      <c r="I47" s="355"/>
      <c r="J47" s="355"/>
    </row>
    <row r="48" spans="1:10" s="241" customFormat="1" ht="18" hidden="1" customHeight="1" x14ac:dyDescent="0.25">
      <c r="A48" s="320"/>
      <c r="B48" s="320"/>
      <c r="C48" s="320"/>
      <c r="D48" s="320"/>
      <c r="E48" s="320"/>
      <c r="F48" s="320"/>
      <c r="G48" s="355"/>
      <c r="H48" s="355"/>
      <c r="I48" s="355"/>
      <c r="J48" s="355"/>
    </row>
    <row r="49" spans="1:10" s="241" customFormat="1" ht="18" hidden="1" customHeight="1" x14ac:dyDescent="0.25">
      <c r="A49" s="242" t="s">
        <v>212</v>
      </c>
      <c r="B49" s="242"/>
      <c r="C49" s="242"/>
      <c r="D49" s="242"/>
      <c r="E49" s="242"/>
      <c r="F49" s="242"/>
      <c r="G49" s="243"/>
      <c r="H49" s="243"/>
      <c r="I49" s="243"/>
      <c r="J49" s="243"/>
    </row>
    <row r="50" spans="1:10" s="241" customFormat="1" ht="18" hidden="1" customHeight="1" x14ac:dyDescent="0.25">
      <c r="A50" s="242"/>
      <c r="B50" s="242"/>
      <c r="C50" s="242"/>
      <c r="D50" s="242"/>
      <c r="E50" s="242"/>
      <c r="F50" s="242"/>
      <c r="G50" s="243"/>
      <c r="H50" s="243"/>
      <c r="I50" s="243"/>
      <c r="J50" s="243"/>
    </row>
    <row r="51" spans="1:10" s="241" customFormat="1" ht="18" hidden="1" customHeight="1" x14ac:dyDescent="0.25">
      <c r="A51" s="242"/>
      <c r="B51" s="242"/>
      <c r="C51" s="242"/>
      <c r="D51" s="242"/>
      <c r="E51" s="242"/>
      <c r="F51" s="242"/>
      <c r="G51" s="243"/>
      <c r="H51" s="243"/>
      <c r="I51" s="243"/>
      <c r="J51" s="243"/>
    </row>
    <row r="52" spans="1:10" s="241" customFormat="1" ht="18" hidden="1" customHeight="1" x14ac:dyDescent="0.25">
      <c r="A52" s="318"/>
      <c r="B52" s="318"/>
      <c r="C52" s="318"/>
      <c r="D52" s="318"/>
      <c r="E52" s="318"/>
      <c r="F52" s="318"/>
      <c r="G52" s="319"/>
      <c r="H52" s="320"/>
      <c r="I52" s="320"/>
      <c r="J52" s="320"/>
    </row>
    <row r="53" spans="1:10" ht="18" customHeight="1" thickBot="1" x14ac:dyDescent="0.3">
      <c r="E53" s="445">
        <v>43678</v>
      </c>
      <c r="F53" s="446"/>
      <c r="G53" s="446"/>
      <c r="H53" s="445">
        <v>43709</v>
      </c>
      <c r="I53" s="446"/>
      <c r="J53" s="446"/>
    </row>
    <row r="54" spans="1:10" ht="111" customHeight="1" thickBot="1" x14ac:dyDescent="0.3">
      <c r="A54" s="300" t="s">
        <v>213</v>
      </c>
      <c r="B54" s="284" t="s">
        <v>214</v>
      </c>
      <c r="C54" s="356" t="s">
        <v>215</v>
      </c>
      <c r="D54" s="357" t="s">
        <v>216</v>
      </c>
      <c r="E54" s="324" t="s">
        <v>202</v>
      </c>
      <c r="F54" s="324" t="s">
        <v>203</v>
      </c>
      <c r="G54" s="325" t="s">
        <v>204</v>
      </c>
      <c r="H54" s="324" t="s">
        <v>202</v>
      </c>
      <c r="I54" s="324" t="s">
        <v>203</v>
      </c>
      <c r="J54" s="326" t="s">
        <v>204</v>
      </c>
    </row>
    <row r="55" spans="1:10" s="287" customFormat="1" ht="18" customHeight="1" x14ac:dyDescent="0.25">
      <c r="A55" s="285" t="s">
        <v>32</v>
      </c>
      <c r="B55" s="286">
        <v>5</v>
      </c>
      <c r="C55" s="358">
        <f t="shared" ref="C55:C75" si="3">B55*3</f>
        <v>15</v>
      </c>
      <c r="D55" s="359">
        <f t="shared" ref="D55:D75" si="4">B55*12</f>
        <v>60</v>
      </c>
      <c r="E55" s="286">
        <v>5</v>
      </c>
      <c r="F55" s="286">
        <v>20</v>
      </c>
      <c r="G55" s="360">
        <v>12</v>
      </c>
      <c r="H55" s="286">
        <v>5</v>
      </c>
      <c r="I55" s="286">
        <v>16</v>
      </c>
      <c r="J55" s="360">
        <v>11</v>
      </c>
    </row>
    <row r="56" spans="1:10" ht="18" customHeight="1" x14ac:dyDescent="0.25">
      <c r="A56" s="288" t="s">
        <v>33</v>
      </c>
      <c r="B56" s="289">
        <v>25</v>
      </c>
      <c r="C56" s="361">
        <f t="shared" si="3"/>
        <v>75</v>
      </c>
      <c r="D56" s="362">
        <f t="shared" si="4"/>
        <v>300</v>
      </c>
      <c r="E56" s="289">
        <v>25</v>
      </c>
      <c r="F56" s="289">
        <v>36</v>
      </c>
      <c r="G56" s="363">
        <v>8</v>
      </c>
      <c r="H56" s="289">
        <v>25</v>
      </c>
      <c r="I56" s="289">
        <v>15</v>
      </c>
      <c r="J56" s="363">
        <v>5</v>
      </c>
    </row>
    <row r="57" spans="1:10" ht="18" customHeight="1" x14ac:dyDescent="0.25">
      <c r="A57" s="288" t="s">
        <v>34</v>
      </c>
      <c r="B57" s="289">
        <v>300</v>
      </c>
      <c r="C57" s="361">
        <f t="shared" si="3"/>
        <v>900</v>
      </c>
      <c r="D57" s="362">
        <f t="shared" si="4"/>
        <v>3600</v>
      </c>
      <c r="E57" s="289">
        <v>300</v>
      </c>
      <c r="F57" s="289">
        <v>484</v>
      </c>
      <c r="G57" s="363">
        <v>517</v>
      </c>
      <c r="H57" s="289">
        <v>300</v>
      </c>
      <c r="I57" s="289">
        <v>300</v>
      </c>
      <c r="J57" s="363">
        <v>344</v>
      </c>
    </row>
    <row r="58" spans="1:10" ht="18" customHeight="1" x14ac:dyDescent="0.25">
      <c r="A58" s="288" t="s">
        <v>35</v>
      </c>
      <c r="B58" s="289">
        <v>1200</v>
      </c>
      <c r="C58" s="361">
        <f t="shared" si="3"/>
        <v>3600</v>
      </c>
      <c r="D58" s="362">
        <f t="shared" si="4"/>
        <v>14400</v>
      </c>
      <c r="E58" s="289">
        <v>1200</v>
      </c>
      <c r="F58" s="289">
        <v>897</v>
      </c>
      <c r="G58" s="363">
        <v>2974</v>
      </c>
      <c r="H58" s="289">
        <v>1200</v>
      </c>
      <c r="I58" s="289">
        <v>1195</v>
      </c>
      <c r="J58" s="363">
        <v>2970</v>
      </c>
    </row>
    <row r="59" spans="1:10" ht="18" customHeight="1" x14ac:dyDescent="0.25">
      <c r="A59" s="288" t="s">
        <v>36</v>
      </c>
      <c r="B59" s="289">
        <v>200</v>
      </c>
      <c r="C59" s="361">
        <f t="shared" si="3"/>
        <v>600</v>
      </c>
      <c r="D59" s="362">
        <f t="shared" si="4"/>
        <v>2400</v>
      </c>
      <c r="E59" s="289">
        <v>200</v>
      </c>
      <c r="F59" s="289">
        <v>120</v>
      </c>
      <c r="G59" s="363">
        <v>2286</v>
      </c>
      <c r="H59" s="289">
        <v>200</v>
      </c>
      <c r="I59" s="289">
        <v>300</v>
      </c>
      <c r="J59" s="363">
        <v>2407</v>
      </c>
    </row>
    <row r="60" spans="1:10" ht="18" customHeight="1" x14ac:dyDescent="0.25">
      <c r="A60" s="288" t="s">
        <v>37</v>
      </c>
      <c r="B60" s="289">
        <v>220</v>
      </c>
      <c r="C60" s="361">
        <f t="shared" si="3"/>
        <v>660</v>
      </c>
      <c r="D60" s="362">
        <f t="shared" si="4"/>
        <v>2640</v>
      </c>
      <c r="E60" s="289">
        <v>220</v>
      </c>
      <c r="F60" s="289">
        <v>182</v>
      </c>
      <c r="G60" s="363">
        <v>261</v>
      </c>
      <c r="H60" s="289">
        <v>220</v>
      </c>
      <c r="I60" s="289">
        <v>224</v>
      </c>
      <c r="J60" s="363">
        <v>268</v>
      </c>
    </row>
    <row r="61" spans="1:10" ht="18" customHeight="1" x14ac:dyDescent="0.25">
      <c r="A61" s="288" t="s">
        <v>38</v>
      </c>
      <c r="B61" s="289">
        <v>14</v>
      </c>
      <c r="C61" s="361">
        <f t="shared" si="3"/>
        <v>42</v>
      </c>
      <c r="D61" s="362">
        <f t="shared" si="4"/>
        <v>168</v>
      </c>
      <c r="E61" s="289">
        <v>14</v>
      </c>
      <c r="F61" s="289">
        <v>18</v>
      </c>
      <c r="G61" s="363">
        <v>8</v>
      </c>
      <c r="H61" s="289">
        <v>14</v>
      </c>
      <c r="I61" s="289">
        <v>16</v>
      </c>
      <c r="J61" s="363">
        <v>7</v>
      </c>
    </row>
    <row r="62" spans="1:10" ht="18" customHeight="1" x14ac:dyDescent="0.25">
      <c r="A62" s="288" t="s">
        <v>39</v>
      </c>
      <c r="B62" s="289">
        <v>60</v>
      </c>
      <c r="C62" s="361">
        <f t="shared" si="3"/>
        <v>180</v>
      </c>
      <c r="D62" s="362">
        <f t="shared" si="4"/>
        <v>720</v>
      </c>
      <c r="E62" s="289">
        <v>60</v>
      </c>
      <c r="F62" s="289">
        <v>33</v>
      </c>
      <c r="G62" s="363">
        <v>90</v>
      </c>
      <c r="H62" s="289">
        <v>60</v>
      </c>
      <c r="I62" s="289">
        <v>60</v>
      </c>
      <c r="J62" s="363">
        <v>106</v>
      </c>
    </row>
    <row r="63" spans="1:10" ht="18" customHeight="1" x14ac:dyDescent="0.25">
      <c r="A63" s="288" t="s">
        <v>40</v>
      </c>
      <c r="B63" s="289">
        <v>117</v>
      </c>
      <c r="C63" s="361">
        <f t="shared" si="3"/>
        <v>351</v>
      </c>
      <c r="D63" s="362">
        <f t="shared" si="4"/>
        <v>1404</v>
      </c>
      <c r="E63" s="289">
        <v>117</v>
      </c>
      <c r="F63" s="289">
        <v>168</v>
      </c>
      <c r="G63" s="363">
        <v>126</v>
      </c>
      <c r="H63" s="289">
        <v>117</v>
      </c>
      <c r="I63" s="289">
        <v>117</v>
      </c>
      <c r="J63" s="363">
        <v>129</v>
      </c>
    </row>
    <row r="64" spans="1:10" ht="18" customHeight="1" x14ac:dyDescent="0.25">
      <c r="A64" s="288" t="s">
        <v>41</v>
      </c>
      <c r="B64" s="289">
        <v>150</v>
      </c>
      <c r="C64" s="361">
        <f t="shared" si="3"/>
        <v>450</v>
      </c>
      <c r="D64" s="362">
        <f t="shared" si="4"/>
        <v>1800</v>
      </c>
      <c r="E64" s="289">
        <v>150</v>
      </c>
      <c r="F64" s="289">
        <v>264</v>
      </c>
      <c r="G64" s="363">
        <v>318</v>
      </c>
      <c r="H64" s="289">
        <v>150</v>
      </c>
      <c r="I64" s="289">
        <v>160</v>
      </c>
      <c r="J64" s="363">
        <v>287</v>
      </c>
    </row>
    <row r="65" spans="1:10" ht="18" customHeight="1" x14ac:dyDescent="0.25">
      <c r="A65" s="288" t="s">
        <v>42</v>
      </c>
      <c r="B65" s="289">
        <v>70</v>
      </c>
      <c r="C65" s="361">
        <f t="shared" si="3"/>
        <v>210</v>
      </c>
      <c r="D65" s="362">
        <f t="shared" si="4"/>
        <v>840</v>
      </c>
      <c r="E65" s="289">
        <v>70</v>
      </c>
      <c r="F65" s="289">
        <v>72</v>
      </c>
      <c r="G65" s="363">
        <v>188</v>
      </c>
      <c r="H65" s="289">
        <v>70</v>
      </c>
      <c r="I65" s="289">
        <v>64</v>
      </c>
      <c r="J65" s="363">
        <v>209</v>
      </c>
    </row>
    <row r="66" spans="1:10" ht="18" customHeight="1" x14ac:dyDescent="0.25">
      <c r="A66" s="288" t="s">
        <v>43</v>
      </c>
      <c r="B66" s="289">
        <v>25</v>
      </c>
      <c r="C66" s="361">
        <f t="shared" si="3"/>
        <v>75</v>
      </c>
      <c r="D66" s="362">
        <f t="shared" si="4"/>
        <v>300</v>
      </c>
      <c r="E66" s="289">
        <v>25</v>
      </c>
      <c r="F66" s="289">
        <v>28</v>
      </c>
      <c r="G66" s="363">
        <v>85</v>
      </c>
      <c r="H66" s="289">
        <v>25</v>
      </c>
      <c r="I66" s="289">
        <v>24</v>
      </c>
      <c r="J66" s="363">
        <v>82</v>
      </c>
    </row>
    <row r="67" spans="1:10" ht="18" customHeight="1" x14ac:dyDescent="0.25">
      <c r="A67" s="288" t="s">
        <v>44</v>
      </c>
      <c r="B67" s="289">
        <v>50</v>
      </c>
      <c r="C67" s="361">
        <f t="shared" si="3"/>
        <v>150</v>
      </c>
      <c r="D67" s="362">
        <f t="shared" si="4"/>
        <v>600</v>
      </c>
      <c r="E67" s="289">
        <v>50</v>
      </c>
      <c r="F67" s="289">
        <v>88</v>
      </c>
      <c r="G67" s="363">
        <v>1411</v>
      </c>
      <c r="H67" s="289">
        <v>50</v>
      </c>
      <c r="I67" s="289">
        <v>50</v>
      </c>
      <c r="J67" s="363">
        <v>1264</v>
      </c>
    </row>
    <row r="68" spans="1:10" ht="18" customHeight="1" x14ac:dyDescent="0.25">
      <c r="A68" s="288" t="s">
        <v>45</v>
      </c>
      <c r="B68" s="289">
        <v>80</v>
      </c>
      <c r="C68" s="361">
        <f t="shared" si="3"/>
        <v>240</v>
      </c>
      <c r="D68" s="362">
        <f t="shared" si="4"/>
        <v>960</v>
      </c>
      <c r="E68" s="289">
        <v>80</v>
      </c>
      <c r="F68" s="289">
        <v>64</v>
      </c>
      <c r="G68" s="363">
        <v>93</v>
      </c>
      <c r="H68" s="289">
        <v>80</v>
      </c>
      <c r="I68" s="289">
        <v>80</v>
      </c>
      <c r="J68" s="363">
        <v>88</v>
      </c>
    </row>
    <row r="69" spans="1:10" ht="18" customHeight="1" x14ac:dyDescent="0.25">
      <c r="A69" s="288" t="s">
        <v>46</v>
      </c>
      <c r="B69" s="289">
        <v>70</v>
      </c>
      <c r="C69" s="361">
        <f t="shared" si="3"/>
        <v>210</v>
      </c>
      <c r="D69" s="362">
        <f t="shared" si="4"/>
        <v>840</v>
      </c>
      <c r="E69" s="289">
        <v>70</v>
      </c>
      <c r="F69" s="289">
        <v>0</v>
      </c>
      <c r="G69" s="363">
        <v>0</v>
      </c>
      <c r="H69" s="289">
        <v>70</v>
      </c>
      <c r="I69" s="289">
        <v>0</v>
      </c>
      <c r="J69" s="363">
        <v>0</v>
      </c>
    </row>
    <row r="70" spans="1:10" ht="18" customHeight="1" x14ac:dyDescent="0.25">
      <c r="A70" s="288" t="s">
        <v>47</v>
      </c>
      <c r="B70" s="289">
        <v>12</v>
      </c>
      <c r="C70" s="361">
        <f t="shared" si="3"/>
        <v>36</v>
      </c>
      <c r="D70" s="362">
        <f t="shared" si="4"/>
        <v>144</v>
      </c>
      <c r="E70" s="289">
        <v>12</v>
      </c>
      <c r="F70" s="289">
        <v>17</v>
      </c>
      <c r="G70" s="363">
        <v>21</v>
      </c>
      <c r="H70" s="289">
        <v>12</v>
      </c>
      <c r="I70" s="289">
        <v>12</v>
      </c>
      <c r="J70" s="363">
        <v>10</v>
      </c>
    </row>
    <row r="71" spans="1:10" ht="18" customHeight="1" x14ac:dyDescent="0.25">
      <c r="A71" s="288" t="s">
        <v>48</v>
      </c>
      <c r="B71" s="289">
        <v>100</v>
      </c>
      <c r="C71" s="361">
        <f t="shared" si="3"/>
        <v>300</v>
      </c>
      <c r="D71" s="362">
        <f t="shared" si="4"/>
        <v>1200</v>
      </c>
      <c r="E71" s="289">
        <v>100</v>
      </c>
      <c r="F71" s="289">
        <v>104</v>
      </c>
      <c r="G71" s="363">
        <v>90</v>
      </c>
      <c r="H71" s="289">
        <v>100</v>
      </c>
      <c r="I71" s="289">
        <v>104</v>
      </c>
      <c r="J71" s="363">
        <v>104</v>
      </c>
    </row>
    <row r="72" spans="1:10" ht="18" customHeight="1" x14ac:dyDescent="0.25">
      <c r="A72" s="288" t="s">
        <v>49</v>
      </c>
      <c r="B72" s="289">
        <v>10</v>
      </c>
      <c r="C72" s="361">
        <f t="shared" si="3"/>
        <v>30</v>
      </c>
      <c r="D72" s="362">
        <f t="shared" si="4"/>
        <v>120</v>
      </c>
      <c r="E72" s="289">
        <v>10</v>
      </c>
      <c r="F72" s="289">
        <v>4</v>
      </c>
      <c r="G72" s="363">
        <v>6</v>
      </c>
      <c r="H72" s="289">
        <v>10</v>
      </c>
      <c r="I72" s="289">
        <v>10</v>
      </c>
      <c r="J72" s="363">
        <v>4</v>
      </c>
    </row>
    <row r="73" spans="1:10" ht="18" customHeight="1" x14ac:dyDescent="0.25">
      <c r="A73" s="288" t="s">
        <v>50</v>
      </c>
      <c r="B73" s="289">
        <v>5</v>
      </c>
      <c r="C73" s="361">
        <f t="shared" si="3"/>
        <v>15</v>
      </c>
      <c r="D73" s="362">
        <f t="shared" si="4"/>
        <v>60</v>
      </c>
      <c r="E73" s="289">
        <v>5</v>
      </c>
      <c r="F73" s="289">
        <v>0</v>
      </c>
      <c r="G73" s="363">
        <v>0</v>
      </c>
      <c r="H73" s="289">
        <v>5</v>
      </c>
      <c r="I73" s="289">
        <v>5</v>
      </c>
      <c r="J73" s="363">
        <v>5</v>
      </c>
    </row>
    <row r="74" spans="1:10" ht="18" customHeight="1" x14ac:dyDescent="0.25">
      <c r="A74" s="288" t="s">
        <v>51</v>
      </c>
      <c r="B74" s="289">
        <v>3</v>
      </c>
      <c r="C74" s="361">
        <f t="shared" si="3"/>
        <v>9</v>
      </c>
      <c r="D74" s="362">
        <f t="shared" si="4"/>
        <v>36</v>
      </c>
      <c r="E74" s="289">
        <v>3</v>
      </c>
      <c r="F74" s="289">
        <v>4</v>
      </c>
      <c r="G74" s="363">
        <v>4</v>
      </c>
      <c r="H74" s="289">
        <v>3</v>
      </c>
      <c r="I74" s="289">
        <v>4</v>
      </c>
      <c r="J74" s="363">
        <v>2</v>
      </c>
    </row>
    <row r="75" spans="1:10" ht="18" customHeight="1" thickBot="1" x14ac:dyDescent="0.3">
      <c r="A75" s="290" t="s">
        <v>52</v>
      </c>
      <c r="B75" s="291">
        <v>2</v>
      </c>
      <c r="C75" s="364">
        <f t="shared" si="3"/>
        <v>6</v>
      </c>
      <c r="D75" s="365">
        <f t="shared" si="4"/>
        <v>24</v>
      </c>
      <c r="E75" s="291">
        <v>2</v>
      </c>
      <c r="F75" s="291">
        <v>3</v>
      </c>
      <c r="G75" s="366">
        <v>26</v>
      </c>
      <c r="H75" s="291">
        <v>2</v>
      </c>
      <c r="I75" s="291">
        <v>3</v>
      </c>
      <c r="J75" s="366">
        <v>37</v>
      </c>
    </row>
    <row r="76" spans="1:10" ht="18" customHeight="1" thickBot="1" x14ac:dyDescent="0.3">
      <c r="A76" s="297" t="s">
        <v>53</v>
      </c>
      <c r="B76" s="292">
        <f t="shared" ref="B76:G76" si="5">SUM(B55:B75)</f>
        <v>2718</v>
      </c>
      <c r="C76" s="293">
        <f t="shared" si="5"/>
        <v>8154</v>
      </c>
      <c r="D76" s="294">
        <f t="shared" si="5"/>
        <v>32616</v>
      </c>
      <c r="E76" s="367">
        <f t="shared" si="5"/>
        <v>2718</v>
      </c>
      <c r="F76" s="368">
        <f t="shared" si="5"/>
        <v>2606</v>
      </c>
      <c r="G76" s="369">
        <f t="shared" si="5"/>
        <v>8524</v>
      </c>
      <c r="H76" s="353">
        <f>SUM(H55:H75)</f>
        <v>2718</v>
      </c>
      <c r="I76" s="354">
        <f>SUM(I55:I75)</f>
        <v>2759</v>
      </c>
      <c r="J76" s="352">
        <f>SUM(J55:J75)</f>
        <v>8339</v>
      </c>
    </row>
    <row r="77" spans="1:10" s="241" customFormat="1" ht="18" customHeight="1" x14ac:dyDescent="0.25">
      <c r="A77" s="318"/>
      <c r="B77" s="318"/>
      <c r="C77" s="318"/>
      <c r="D77" s="318"/>
      <c r="E77" s="355"/>
      <c r="F77" s="355"/>
      <c r="G77" s="355"/>
      <c r="H77" s="320"/>
      <c r="I77" s="320"/>
      <c r="J77" s="320"/>
    </row>
    <row r="78" spans="1:10" s="241" customFormat="1" ht="18" customHeight="1" x14ac:dyDescent="0.25">
      <c r="A78" s="444" t="s">
        <v>217</v>
      </c>
      <c r="B78" s="444"/>
      <c r="C78" s="444"/>
      <c r="D78" s="444"/>
      <c r="E78" s="444"/>
      <c r="F78" s="444"/>
      <c r="G78" s="444"/>
      <c r="H78" s="444"/>
      <c r="I78" s="444"/>
      <c r="J78" s="444"/>
    </row>
    <row r="79" spans="1:10" s="241" customFormat="1" ht="18" customHeight="1" thickBot="1" x14ac:dyDescent="0.3">
      <c r="A79" s="318"/>
      <c r="B79" s="318"/>
      <c r="C79" s="318"/>
      <c r="D79" s="318"/>
      <c r="E79" s="318"/>
      <c r="F79" s="318"/>
      <c r="G79" s="319"/>
      <c r="H79" s="320"/>
      <c r="I79" s="320"/>
      <c r="J79" s="320"/>
    </row>
    <row r="80" spans="1:10" ht="18" customHeight="1" thickBot="1" x14ac:dyDescent="0.3">
      <c r="E80" s="445">
        <v>43678</v>
      </c>
      <c r="F80" s="446"/>
      <c r="G80" s="446"/>
      <c r="H80" s="445">
        <v>43709</v>
      </c>
      <c r="I80" s="446"/>
      <c r="J80" s="446"/>
    </row>
    <row r="81" spans="1:10" ht="29.25" customHeight="1" thickBot="1" x14ac:dyDescent="0.3">
      <c r="A81" s="295" t="s">
        <v>102</v>
      </c>
      <c r="B81" s="296" t="s">
        <v>61</v>
      </c>
      <c r="C81" s="322" t="s">
        <v>198</v>
      </c>
      <c r="D81" s="296" t="s">
        <v>201</v>
      </c>
      <c r="E81" s="324" t="s">
        <v>202</v>
      </c>
      <c r="F81" s="338" t="s">
        <v>203</v>
      </c>
      <c r="G81" s="326" t="s">
        <v>204</v>
      </c>
      <c r="H81" s="370" t="s">
        <v>202</v>
      </c>
      <c r="I81" s="338" t="s">
        <v>203</v>
      </c>
      <c r="J81" s="326" t="s">
        <v>204</v>
      </c>
    </row>
    <row r="82" spans="1:10" ht="17.25" customHeight="1" x14ac:dyDescent="0.25">
      <c r="A82" s="371" t="s">
        <v>218</v>
      </c>
      <c r="B82" s="372">
        <v>720</v>
      </c>
      <c r="C82" s="373">
        <f>B82*3</f>
        <v>2160</v>
      </c>
      <c r="D82" s="374">
        <f>B82*12</f>
        <v>8640</v>
      </c>
      <c r="E82" s="372">
        <v>720</v>
      </c>
      <c r="F82" s="375" t="s">
        <v>208</v>
      </c>
      <c r="G82" s="376">
        <v>710</v>
      </c>
      <c r="H82" s="372">
        <v>720</v>
      </c>
      <c r="I82" s="375" t="s">
        <v>208</v>
      </c>
      <c r="J82" s="376">
        <v>762</v>
      </c>
    </row>
    <row r="83" spans="1:10" ht="17.25" customHeight="1" x14ac:dyDescent="0.25">
      <c r="A83" s="377" t="s">
        <v>219</v>
      </c>
      <c r="B83" s="378">
        <v>475</v>
      </c>
      <c r="C83" s="340">
        <f>B83*3</f>
        <v>1425</v>
      </c>
      <c r="D83" s="340">
        <f>B83*12</f>
        <v>5700</v>
      </c>
      <c r="E83" s="378">
        <v>475</v>
      </c>
      <c r="F83" s="379" t="s">
        <v>208</v>
      </c>
      <c r="G83" s="344">
        <v>788</v>
      </c>
      <c r="H83" s="378">
        <v>475</v>
      </c>
      <c r="I83" s="379" t="s">
        <v>208</v>
      </c>
      <c r="J83" s="344">
        <v>716</v>
      </c>
    </row>
    <row r="84" spans="1:10" ht="17.25" customHeight="1" x14ac:dyDescent="0.25">
      <c r="A84" s="377" t="s">
        <v>220</v>
      </c>
      <c r="B84" s="378">
        <v>500</v>
      </c>
      <c r="C84" s="340">
        <f>B84*3</f>
        <v>1500</v>
      </c>
      <c r="D84" s="340">
        <f>B84*12</f>
        <v>6000</v>
      </c>
      <c r="E84" s="378">
        <v>500</v>
      </c>
      <c r="F84" s="380" t="s">
        <v>208</v>
      </c>
      <c r="G84" s="346">
        <v>580</v>
      </c>
      <c r="H84" s="378">
        <v>500</v>
      </c>
      <c r="I84" s="380" t="s">
        <v>208</v>
      </c>
      <c r="J84" s="346">
        <v>600</v>
      </c>
    </row>
    <row r="85" spans="1:10" ht="17.25" customHeight="1" thickBot="1" x14ac:dyDescent="0.3">
      <c r="A85" s="381" t="s">
        <v>221</v>
      </c>
      <c r="B85" s="382">
        <v>40</v>
      </c>
      <c r="C85" s="349">
        <f>B85*3</f>
        <v>120</v>
      </c>
      <c r="D85" s="383">
        <f>B85*12</f>
        <v>480</v>
      </c>
      <c r="E85" s="382">
        <v>40</v>
      </c>
      <c r="F85" s="380" t="s">
        <v>208</v>
      </c>
      <c r="G85" s="384">
        <v>27</v>
      </c>
      <c r="H85" s="382">
        <v>40</v>
      </c>
      <c r="I85" s="380" t="s">
        <v>208</v>
      </c>
      <c r="J85" s="346">
        <v>32</v>
      </c>
    </row>
    <row r="86" spans="1:10" ht="18" customHeight="1" thickBot="1" x14ac:dyDescent="0.3">
      <c r="A86" s="297" t="s">
        <v>53</v>
      </c>
      <c r="B86" s="298">
        <f>SUM(B82:B85)</f>
        <v>1735</v>
      </c>
      <c r="C86" s="283">
        <f>SUM(C82:C85)</f>
        <v>5205</v>
      </c>
      <c r="D86" s="283">
        <f>SUM(D82:D85)</f>
        <v>20820</v>
      </c>
      <c r="E86" s="385">
        <f>SUM(E82:E85)</f>
        <v>1735</v>
      </c>
      <c r="F86" s="385" t="s">
        <v>208</v>
      </c>
      <c r="G86" s="386">
        <f>SUM(G82:G85)</f>
        <v>2105</v>
      </c>
      <c r="H86" s="387">
        <f>SUM(H82:H85)</f>
        <v>1735</v>
      </c>
      <c r="I86" s="388" t="s">
        <v>208</v>
      </c>
      <c r="J86" s="352">
        <f>SUM(J82:J85)</f>
        <v>2110</v>
      </c>
    </row>
    <row r="87" spans="1:10" s="241" customFormat="1" ht="18" customHeight="1" x14ac:dyDescent="0.25">
      <c r="A87" s="244"/>
      <c r="B87" s="299"/>
      <c r="C87" s="299"/>
      <c r="D87" s="299"/>
      <c r="E87" s="389"/>
      <c r="F87" s="389"/>
      <c r="G87" s="389"/>
      <c r="H87" s="389"/>
      <c r="I87" s="389"/>
      <c r="J87" s="389"/>
    </row>
    <row r="88" spans="1:10" s="241" customFormat="1" ht="22.5" customHeight="1" thickBot="1" x14ac:dyDescent="0.3">
      <c r="A88" s="245"/>
      <c r="B88" s="320"/>
      <c r="C88" s="320"/>
      <c r="D88" s="320"/>
      <c r="E88" s="320"/>
      <c r="F88" s="320"/>
      <c r="G88" s="355"/>
      <c r="H88" s="355"/>
      <c r="I88" s="355"/>
      <c r="J88" s="320"/>
    </row>
    <row r="89" spans="1:10" s="260" customFormat="1" ht="18" customHeight="1" thickBot="1" x14ac:dyDescent="0.3">
      <c r="A89" s="318"/>
      <c r="B89" s="318"/>
      <c r="C89" s="318"/>
      <c r="D89" s="318"/>
      <c r="E89" s="445">
        <v>43678</v>
      </c>
      <c r="F89" s="446"/>
      <c r="G89" s="446"/>
      <c r="H89" s="445">
        <v>43709</v>
      </c>
      <c r="I89" s="446"/>
      <c r="J89" s="446"/>
    </row>
    <row r="90" spans="1:10" ht="50.25" customHeight="1" thickBot="1" x14ac:dyDescent="0.3">
      <c r="A90" s="300" t="s">
        <v>222</v>
      </c>
      <c r="B90" s="301" t="s">
        <v>61</v>
      </c>
      <c r="C90" s="322" t="s">
        <v>198</v>
      </c>
      <c r="D90" s="301" t="s">
        <v>201</v>
      </c>
      <c r="E90" s="324" t="s">
        <v>202</v>
      </c>
      <c r="F90" s="338" t="s">
        <v>203</v>
      </c>
      <c r="G90" s="326" t="s">
        <v>204</v>
      </c>
      <c r="H90" s="324" t="s">
        <v>202</v>
      </c>
      <c r="I90" s="338" t="s">
        <v>203</v>
      </c>
      <c r="J90" s="326" t="s">
        <v>204</v>
      </c>
    </row>
    <row r="91" spans="1:10" ht="18" customHeight="1" x14ac:dyDescent="0.25">
      <c r="A91" s="390" t="s">
        <v>223</v>
      </c>
      <c r="B91" s="391">
        <v>292</v>
      </c>
      <c r="C91" s="392">
        <f>B91*3</f>
        <v>876</v>
      </c>
      <c r="D91" s="393">
        <f>B91*12</f>
        <v>3504</v>
      </c>
      <c r="E91" s="391">
        <v>292</v>
      </c>
      <c r="F91" s="375"/>
      <c r="G91" s="394">
        <v>300</v>
      </c>
      <c r="H91" s="391">
        <v>292</v>
      </c>
      <c r="I91" s="375" t="s">
        <v>208</v>
      </c>
      <c r="J91" s="376">
        <v>270</v>
      </c>
    </row>
    <row r="92" spans="1:10" ht="18" customHeight="1" thickBot="1" x14ac:dyDescent="0.3">
      <c r="A92" s="395" t="s">
        <v>224</v>
      </c>
      <c r="B92" s="396">
        <v>335</v>
      </c>
      <c r="C92" s="397">
        <f>B92*3</f>
        <v>1005</v>
      </c>
      <c r="D92" s="398">
        <f>B92*12</f>
        <v>4020</v>
      </c>
      <c r="E92" s="396">
        <v>335</v>
      </c>
      <c r="F92" s="380"/>
      <c r="G92" s="376">
        <v>488</v>
      </c>
      <c r="H92" s="396">
        <v>335</v>
      </c>
      <c r="I92" s="380" t="s">
        <v>208</v>
      </c>
      <c r="J92" s="344">
        <v>446</v>
      </c>
    </row>
    <row r="93" spans="1:10" ht="18" customHeight="1" thickBot="1" x14ac:dyDescent="0.3">
      <c r="A93" s="297" t="s">
        <v>53</v>
      </c>
      <c r="B93" s="302">
        <f>SUM(B91:B92)</f>
        <v>627</v>
      </c>
      <c r="C93" s="303">
        <f>SUM(C91:C92)</f>
        <v>1881</v>
      </c>
      <c r="D93" s="303">
        <f>SUM(D91:D92)</f>
        <v>7524</v>
      </c>
      <c r="E93" s="350">
        <f>SUM(E91:E92)</f>
        <v>627</v>
      </c>
      <c r="F93" s="351"/>
      <c r="G93" s="352">
        <f>SUM(G91:G92)</f>
        <v>788</v>
      </c>
      <c r="H93" s="353">
        <f>SUM(H91:H92)</f>
        <v>627</v>
      </c>
      <c r="I93" s="354"/>
      <c r="J93" s="352">
        <f>SUM(J91:J92)</f>
        <v>716</v>
      </c>
    </row>
    <row r="94" spans="1:10" s="241" customFormat="1" ht="18" customHeight="1" x14ac:dyDescent="0.25">
      <c r="A94" s="320"/>
      <c r="B94" s="320"/>
      <c r="C94" s="320"/>
      <c r="D94" s="320"/>
      <c r="E94" s="320"/>
      <c r="F94" s="320"/>
      <c r="G94" s="355"/>
      <c r="H94" s="355"/>
      <c r="I94" s="355"/>
      <c r="J94" s="320"/>
    </row>
    <row r="95" spans="1:10" s="241" customFormat="1" ht="18" customHeight="1" x14ac:dyDescent="0.25">
      <c r="A95" s="444" t="s">
        <v>225</v>
      </c>
      <c r="B95" s="444"/>
      <c r="C95" s="444"/>
      <c r="D95" s="444"/>
      <c r="E95" s="444"/>
      <c r="F95" s="444"/>
      <c r="G95" s="444"/>
      <c r="H95" s="444"/>
      <c r="I95" s="444"/>
      <c r="J95" s="444"/>
    </row>
    <row r="96" spans="1:10" s="241" customFormat="1" ht="18" customHeight="1" thickBot="1" x14ac:dyDescent="0.3">
      <c r="A96" s="320"/>
      <c r="B96" s="320"/>
      <c r="C96" s="320"/>
      <c r="D96" s="320"/>
      <c r="E96" s="320"/>
      <c r="F96" s="320"/>
      <c r="G96" s="355"/>
      <c r="H96" s="355"/>
      <c r="I96" s="355"/>
      <c r="J96" s="320"/>
    </row>
    <row r="97" spans="1:10" s="260" customFormat="1" ht="18" customHeight="1" thickBot="1" x14ac:dyDescent="0.3">
      <c r="A97" s="318"/>
      <c r="B97" s="318"/>
      <c r="C97" s="318"/>
      <c r="D97" s="318"/>
      <c r="E97" s="445">
        <v>43678</v>
      </c>
      <c r="F97" s="446"/>
      <c r="G97" s="446"/>
      <c r="H97" s="445">
        <v>43709</v>
      </c>
      <c r="I97" s="446"/>
      <c r="J97" s="446"/>
    </row>
    <row r="98" spans="1:10" ht="69.75" customHeight="1" thickBot="1" x14ac:dyDescent="0.3">
      <c r="A98" s="295" t="s">
        <v>226</v>
      </c>
      <c r="B98" s="304" t="s">
        <v>227</v>
      </c>
      <c r="C98" s="304" t="s">
        <v>228</v>
      </c>
      <c r="D98" s="296" t="s">
        <v>229</v>
      </c>
      <c r="E98" s="324" t="s">
        <v>202</v>
      </c>
      <c r="F98" s="338" t="s">
        <v>203</v>
      </c>
      <c r="G98" s="326" t="s">
        <v>204</v>
      </c>
      <c r="H98" s="370" t="s">
        <v>202</v>
      </c>
      <c r="I98" s="338" t="s">
        <v>203</v>
      </c>
      <c r="J98" s="326" t="s">
        <v>204</v>
      </c>
    </row>
    <row r="99" spans="1:10" ht="18" customHeight="1" x14ac:dyDescent="0.25">
      <c r="A99" s="399" t="s">
        <v>230</v>
      </c>
      <c r="B99" s="372">
        <v>34</v>
      </c>
      <c r="C99" s="373">
        <v>1020</v>
      </c>
      <c r="D99" s="374">
        <v>918</v>
      </c>
      <c r="E99" s="372">
        <v>918</v>
      </c>
      <c r="F99" s="375" t="s">
        <v>208</v>
      </c>
      <c r="G99" s="394">
        <v>1198</v>
      </c>
      <c r="H99" s="372">
        <v>918</v>
      </c>
      <c r="I99" s="375" t="s">
        <v>208</v>
      </c>
      <c r="J99" s="394">
        <v>1161</v>
      </c>
    </row>
    <row r="100" spans="1:10" ht="18" customHeight="1" x14ac:dyDescent="0.25">
      <c r="A100" s="400" t="s">
        <v>231</v>
      </c>
      <c r="B100" s="378">
        <v>8</v>
      </c>
      <c r="C100" s="340">
        <v>240</v>
      </c>
      <c r="D100" s="340">
        <v>216</v>
      </c>
      <c r="E100" s="378">
        <v>216</v>
      </c>
      <c r="F100" s="379" t="s">
        <v>208</v>
      </c>
      <c r="G100" s="376">
        <v>192</v>
      </c>
      <c r="H100" s="378">
        <v>216</v>
      </c>
      <c r="I100" s="379" t="s">
        <v>208</v>
      </c>
      <c r="J100" s="376">
        <v>201</v>
      </c>
    </row>
    <row r="101" spans="1:10" ht="18" customHeight="1" thickBot="1" x14ac:dyDescent="0.3">
      <c r="A101" s="400" t="s">
        <v>232</v>
      </c>
      <c r="B101" s="378">
        <v>10</v>
      </c>
      <c r="C101" s="340">
        <v>300</v>
      </c>
      <c r="D101" s="340">
        <v>270</v>
      </c>
      <c r="E101" s="378">
        <v>270</v>
      </c>
      <c r="F101" s="380" t="s">
        <v>208</v>
      </c>
      <c r="G101" s="401">
        <v>311</v>
      </c>
      <c r="H101" s="378">
        <v>270</v>
      </c>
      <c r="I101" s="380" t="s">
        <v>208</v>
      </c>
      <c r="J101" s="401">
        <v>349</v>
      </c>
    </row>
    <row r="102" spans="1:10" ht="18" customHeight="1" thickBot="1" x14ac:dyDescent="0.3">
      <c r="A102" s="297" t="s">
        <v>53</v>
      </c>
      <c r="B102" s="298">
        <f>SUM(B99:B101)</f>
        <v>52</v>
      </c>
      <c r="C102" s="283">
        <f>SUM(C99:C101)</f>
        <v>1560</v>
      </c>
      <c r="D102" s="283">
        <f>SUM(D99:D101)</f>
        <v>1404</v>
      </c>
      <c r="E102" s="350">
        <f>SUM(E99:E101)</f>
        <v>1404</v>
      </c>
      <c r="F102" s="351" t="s">
        <v>208</v>
      </c>
      <c r="G102" s="352">
        <f>SUM(G99:G101)</f>
        <v>1701</v>
      </c>
      <c r="H102" s="350">
        <f>SUM(H99:H101)</f>
        <v>1404</v>
      </c>
      <c r="I102" s="354" t="s">
        <v>208</v>
      </c>
      <c r="J102" s="352">
        <f>SUM(J99:J101)</f>
        <v>1711</v>
      </c>
    </row>
    <row r="103" spans="1:10" s="260" customFormat="1" ht="18" customHeight="1" x14ac:dyDescent="0.25">
      <c r="A103" s="315"/>
      <c r="B103" s="320"/>
      <c r="C103" s="320"/>
      <c r="D103" s="320"/>
      <c r="E103" s="320"/>
      <c r="F103" s="320"/>
      <c r="G103" s="355"/>
      <c r="H103" s="314"/>
      <c r="I103" s="314"/>
      <c r="J103" s="314"/>
    </row>
    <row r="104" spans="1:10" s="260" customFormat="1" ht="18" customHeight="1" thickBot="1" x14ac:dyDescent="0.3">
      <c r="A104" s="315"/>
      <c r="B104" s="320"/>
      <c r="C104" s="320"/>
      <c r="D104" s="320"/>
      <c r="E104" s="320"/>
      <c r="F104" s="320"/>
      <c r="G104" s="355"/>
      <c r="H104" s="314"/>
      <c r="I104" s="314"/>
      <c r="J104" s="314"/>
    </row>
    <row r="105" spans="1:10" s="260" customFormat="1" ht="18" customHeight="1" thickBot="1" x14ac:dyDescent="0.3">
      <c r="A105" s="318"/>
      <c r="B105" s="318"/>
      <c r="C105" s="318"/>
      <c r="D105" s="318"/>
      <c r="E105" s="316">
        <v>43678</v>
      </c>
      <c r="F105" s="316">
        <v>43709</v>
      </c>
      <c r="G105" s="309"/>
      <c r="H105" s="309"/>
      <c r="I105" s="436"/>
      <c r="J105" s="436"/>
    </row>
    <row r="106" spans="1:10" ht="69.75" customHeight="1" thickBot="1" x14ac:dyDescent="0.3">
      <c r="A106" s="295" t="s">
        <v>233</v>
      </c>
      <c r="B106" s="437" t="s">
        <v>229</v>
      </c>
      <c r="C106" s="438"/>
      <c r="D106" s="439"/>
      <c r="E106" s="402" t="s">
        <v>234</v>
      </c>
      <c r="F106" s="402" t="s">
        <v>234</v>
      </c>
      <c r="G106" s="403"/>
      <c r="H106" s="310"/>
      <c r="I106" s="440"/>
      <c r="J106" s="440"/>
    </row>
    <row r="107" spans="1:10" ht="18" customHeight="1" thickBot="1" x14ac:dyDescent="0.3">
      <c r="A107" s="404" t="s">
        <v>169</v>
      </c>
      <c r="B107" s="441">
        <v>0.3</v>
      </c>
      <c r="C107" s="442"/>
      <c r="D107" s="443"/>
      <c r="E107" s="405">
        <v>2096</v>
      </c>
      <c r="F107" s="405">
        <v>2045</v>
      </c>
      <c r="G107" s="406"/>
      <c r="H107" s="311"/>
      <c r="I107" s="435"/>
      <c r="J107" s="435"/>
    </row>
    <row r="108" spans="1:10" s="260" customFormat="1" ht="18" customHeight="1" x14ac:dyDescent="0.25">
      <c r="A108" s="318"/>
      <c r="B108" s="318"/>
      <c r="C108" s="318"/>
      <c r="D108" s="318"/>
      <c r="E108" s="318"/>
      <c r="F108" s="318"/>
      <c r="G108" s="407"/>
      <c r="H108" s="312"/>
      <c r="I108" s="408"/>
      <c r="J108" s="408"/>
    </row>
    <row r="109" spans="1:10" s="260" customFormat="1" ht="18" customHeight="1" thickBot="1" x14ac:dyDescent="0.3">
      <c r="A109" s="318"/>
      <c r="B109" s="318"/>
      <c r="C109" s="318"/>
      <c r="D109" s="318"/>
      <c r="E109" s="318"/>
      <c r="F109" s="318"/>
      <c r="G109" s="407"/>
      <c r="H109" s="312"/>
      <c r="I109" s="408"/>
      <c r="J109" s="408"/>
    </row>
    <row r="110" spans="1:10" s="260" customFormat="1" ht="18" customHeight="1" thickBot="1" x14ac:dyDescent="0.3">
      <c r="A110" s="318"/>
      <c r="B110" s="318"/>
      <c r="C110" s="318"/>
      <c r="D110" s="318"/>
      <c r="E110" s="316">
        <v>43678</v>
      </c>
      <c r="F110" s="316">
        <v>43709</v>
      </c>
      <c r="G110" s="309"/>
      <c r="H110" s="309"/>
      <c r="I110" s="436"/>
      <c r="J110" s="436"/>
    </row>
    <row r="111" spans="1:10" ht="69.75" customHeight="1" thickBot="1" x14ac:dyDescent="0.3">
      <c r="A111" s="295" t="s">
        <v>235</v>
      </c>
      <c r="B111" s="437" t="s">
        <v>229</v>
      </c>
      <c r="C111" s="438"/>
      <c r="D111" s="439"/>
      <c r="E111" s="402" t="s">
        <v>54</v>
      </c>
      <c r="F111" s="402" t="s">
        <v>54</v>
      </c>
      <c r="G111" s="403"/>
      <c r="H111" s="310"/>
      <c r="I111" s="440"/>
      <c r="J111" s="440"/>
    </row>
    <row r="112" spans="1:10" ht="18" customHeight="1" x14ac:dyDescent="0.25">
      <c r="A112" s="409" t="s">
        <v>236</v>
      </c>
      <c r="B112" s="426">
        <v>0.7</v>
      </c>
      <c r="C112" s="427"/>
      <c r="D112" s="428"/>
      <c r="E112" s="410">
        <v>2024</v>
      </c>
      <c r="F112" s="410">
        <v>1985</v>
      </c>
      <c r="G112" s="407"/>
      <c r="H112" s="411"/>
      <c r="I112" s="411"/>
      <c r="J112" s="411"/>
    </row>
    <row r="113" spans="1:10" ht="18" customHeight="1" thickBot="1" x14ac:dyDescent="0.3">
      <c r="A113" s="412" t="s">
        <v>237</v>
      </c>
      <c r="B113" s="429"/>
      <c r="C113" s="430"/>
      <c r="D113" s="431"/>
      <c r="E113" s="413">
        <v>2554</v>
      </c>
      <c r="F113" s="413">
        <v>2272</v>
      </c>
      <c r="G113" s="406"/>
      <c r="H113" s="311"/>
      <c r="I113" s="435"/>
      <c r="J113" s="435"/>
    </row>
    <row r="114" spans="1:10" ht="18" customHeight="1" thickBot="1" x14ac:dyDescent="0.3">
      <c r="A114" s="297" t="s">
        <v>53</v>
      </c>
      <c r="B114" s="432"/>
      <c r="C114" s="433"/>
      <c r="D114" s="434"/>
      <c r="E114" s="414">
        <f>SUM(E112:E113)</f>
        <v>4578</v>
      </c>
      <c r="F114" s="414">
        <f>SUM(F112:F113)</f>
        <v>4257</v>
      </c>
      <c r="G114" s="406"/>
      <c r="H114" s="313"/>
      <c r="I114" s="406"/>
      <c r="J114" s="406"/>
    </row>
    <row r="115" spans="1:10" x14ac:dyDescent="0.25">
      <c r="A115" s="305"/>
      <c r="B115" s="305"/>
      <c r="C115" s="305"/>
      <c r="D115" s="305"/>
      <c r="E115" s="305"/>
      <c r="F115" s="305"/>
      <c r="G115" s="305"/>
    </row>
    <row r="116" spans="1:10" x14ac:dyDescent="0.25">
      <c r="A116" s="305"/>
      <c r="B116" s="305"/>
      <c r="C116" s="305"/>
      <c r="D116" s="305"/>
      <c r="E116" s="305"/>
      <c r="F116" s="305"/>
      <c r="G116" s="305"/>
      <c r="H116" s="421"/>
      <c r="I116" s="421"/>
      <c r="J116" s="421"/>
    </row>
    <row r="117" spans="1:10" x14ac:dyDescent="0.25">
      <c r="A117" s="422"/>
      <c r="B117" s="306"/>
      <c r="C117" s="306"/>
      <c r="D117" s="306"/>
      <c r="E117" s="306"/>
      <c r="F117" s="306"/>
      <c r="G117" s="307"/>
      <c r="H117" s="423"/>
      <c r="I117" s="423"/>
      <c r="J117" s="423"/>
    </row>
    <row r="118" spans="1:10" ht="22.5" customHeight="1" x14ac:dyDescent="0.25">
      <c r="A118" s="422"/>
      <c r="B118" s="247"/>
      <c r="C118" s="247"/>
      <c r="D118" s="247"/>
      <c r="E118" s="247"/>
      <c r="F118" s="247"/>
      <c r="G118" s="308"/>
      <c r="H118" s="424"/>
      <c r="I118" s="424"/>
      <c r="J118" s="425"/>
    </row>
    <row r="119" spans="1:10" x14ac:dyDescent="0.25">
      <c r="A119" s="247"/>
      <c r="B119" s="247"/>
      <c r="C119" s="247"/>
      <c r="D119" s="247"/>
      <c r="E119" s="247"/>
      <c r="F119" s="247"/>
      <c r="G119" s="308"/>
      <c r="H119" s="420"/>
      <c r="I119" s="420"/>
      <c r="J119" s="420"/>
    </row>
    <row r="121" spans="1:10" x14ac:dyDescent="0.25">
      <c r="H121" s="336"/>
      <c r="I121" s="336"/>
      <c r="J121" s="336"/>
    </row>
    <row r="125" spans="1:10" x14ac:dyDescent="0.25">
      <c r="H125" s="421"/>
      <c r="I125" s="421"/>
      <c r="J125" s="421"/>
    </row>
    <row r="126" spans="1:10" x14ac:dyDescent="0.25">
      <c r="H126" s="417"/>
      <c r="I126" s="417"/>
      <c r="J126" s="418"/>
    </row>
    <row r="128" spans="1:10" x14ac:dyDescent="0.25">
      <c r="H128" s="336"/>
      <c r="I128" s="336"/>
      <c r="J128" s="336"/>
    </row>
  </sheetData>
  <mergeCells count="34">
    <mergeCell ref="E53:G53"/>
    <mergeCell ref="H53:J53"/>
    <mergeCell ref="E38:G38"/>
    <mergeCell ref="H38:J38"/>
    <mergeCell ref="E8:G8"/>
    <mergeCell ref="H8:J8"/>
    <mergeCell ref="G29:G30"/>
    <mergeCell ref="E89:G89"/>
    <mergeCell ref="H89:J89"/>
    <mergeCell ref="A78:J78"/>
    <mergeCell ref="E80:G80"/>
    <mergeCell ref="H80:J80"/>
    <mergeCell ref="B106:D106"/>
    <mergeCell ref="I106:J106"/>
    <mergeCell ref="I105:J105"/>
    <mergeCell ref="A95:J95"/>
    <mergeCell ref="E97:G97"/>
    <mergeCell ref="H97:J97"/>
    <mergeCell ref="H126:J126"/>
    <mergeCell ref="A5:J5"/>
    <mergeCell ref="A4:J4"/>
    <mergeCell ref="H119:J119"/>
    <mergeCell ref="H125:J125"/>
    <mergeCell ref="H116:J116"/>
    <mergeCell ref="A117:A118"/>
    <mergeCell ref="H117:J117"/>
    <mergeCell ref="H118:J118"/>
    <mergeCell ref="B112:D114"/>
    <mergeCell ref="I113:J113"/>
    <mergeCell ref="I110:J110"/>
    <mergeCell ref="B111:D111"/>
    <mergeCell ref="I111:J111"/>
    <mergeCell ref="B107:D107"/>
    <mergeCell ref="I107:J107"/>
  </mergeCells>
  <conditionalFormatting sqref="G10:G29 J10:J29 G31:G33 J31:J33 H107 H113:H114">
    <cfRule type="cellIs" dxfId="8" priority="311" stopIfTrue="1" operator="lessThan">
      <formula>0</formula>
    </cfRule>
  </conditionalFormatting>
  <conditionalFormatting sqref="H107 H113:H114">
    <cfRule type="cellIs" dxfId="7" priority="309" stopIfTrue="1" operator="greaterThanOrEqual">
      <formula>0</formula>
    </cfRule>
    <cfRule type="cellIs" dxfId="6" priority="310" stopIfTrue="1" operator="lessThan">
      <formula>0</formula>
    </cfRule>
  </conditionalFormatting>
  <pageMargins left="0.51181102362204722" right="0.51181102362204722" top="0.78740157480314965" bottom="0.78740157480314965" header="0.51181102362204722" footer="0.31496062992125984"/>
  <pageSetup paperSize="9" scale="39" firstPageNumber="0" orientation="portrait" verticalDpi="597" r:id="rId1"/>
  <headerFooter>
    <oddFooter>&amp;RPágina &amp;P</oddFooter>
  </headerFooter>
  <rowBreaks count="1" manualBreakCount="1">
    <brk id="34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F31"/>
  <sheetViews>
    <sheetView tabSelected="1" view="pageBreakPreview" zoomScale="55" zoomScaleNormal="70" zoomScaleSheetLayoutView="55" workbookViewId="0">
      <selection activeCell="G55" sqref="G55"/>
    </sheetView>
  </sheetViews>
  <sheetFormatPr defaultColWidth="0" defaultRowHeight="23.25" x14ac:dyDescent="0.35"/>
  <cols>
    <col min="1" max="1" width="25.42578125" style="3" customWidth="1"/>
    <col min="2" max="2" width="107.85546875" style="3" customWidth="1"/>
    <col min="3" max="3" width="27.7109375" style="3" customWidth="1"/>
    <col min="4" max="5" width="27.7109375" style="240" customWidth="1"/>
    <col min="6" max="7" width="27.7109375" style="3" customWidth="1"/>
    <col min="8" max="1018" width="9.140625" style="3" hidden="1"/>
    <col min="1019" max="16359" width="9.140625" hidden="1"/>
    <col min="16361" max="16384" width="9.140625" hidden="1"/>
  </cols>
  <sheetData>
    <row r="1" spans="1:1026" s="9" customFormat="1" ht="34.5" customHeight="1" x14ac:dyDescent="0.35">
      <c r="A1" s="7"/>
      <c r="B1" s="8"/>
      <c r="C1" s="8"/>
      <c r="D1" s="8"/>
      <c r="F1" s="8"/>
      <c r="AME1"/>
      <c r="AMF1"/>
      <c r="AMG1"/>
      <c r="AMH1"/>
      <c r="AMI1"/>
      <c r="AMJ1"/>
      <c r="AMK1"/>
      <c r="AML1"/>
    </row>
    <row r="2" spans="1:1026" ht="29.25" customHeight="1" x14ac:dyDescent="0.4">
      <c r="A2" s="449" t="s">
        <v>56</v>
      </c>
      <c r="B2" s="449"/>
      <c r="C2" s="449"/>
      <c r="D2" s="449"/>
      <c r="E2" s="449"/>
      <c r="F2" s="449"/>
      <c r="G2" s="449"/>
    </row>
    <row r="3" spans="1:1026" ht="28.5" customHeight="1" x14ac:dyDescent="0.4">
      <c r="A3" s="450" t="s">
        <v>57</v>
      </c>
      <c r="B3" s="450"/>
      <c r="C3" s="450"/>
      <c r="D3" s="450"/>
      <c r="E3" s="450"/>
      <c r="F3" s="450"/>
      <c r="G3" s="450"/>
    </row>
    <row r="4" spans="1:1026" ht="18" customHeight="1" x14ac:dyDescent="0.35">
      <c r="A4" s="7"/>
      <c r="B4" s="10"/>
      <c r="C4" s="10"/>
      <c r="D4" s="10"/>
      <c r="E4" s="11"/>
      <c r="F4" s="10"/>
      <c r="G4" s="11"/>
    </row>
    <row r="5" spans="1:1026" ht="27" customHeight="1" thickBot="1" x14ac:dyDescent="0.4">
      <c r="A5" s="7"/>
      <c r="B5" s="10"/>
      <c r="C5" s="10"/>
      <c r="D5" s="10"/>
      <c r="E5" s="11"/>
      <c r="F5" s="10"/>
      <c r="G5" s="11"/>
    </row>
    <row r="6" spans="1:1026" ht="59.25" customHeight="1" thickBot="1" x14ac:dyDescent="0.4">
      <c r="A6" s="451" t="s">
        <v>58</v>
      </c>
      <c r="B6" s="451"/>
      <c r="C6"/>
      <c r="D6"/>
      <c r="E6"/>
      <c r="F6"/>
      <c r="G6"/>
    </row>
    <row r="7" spans="1:1026" ht="24" customHeight="1" thickBot="1" x14ac:dyDescent="0.4">
      <c r="A7" s="452" t="s">
        <v>59</v>
      </c>
      <c r="B7" s="453" t="s">
        <v>60</v>
      </c>
      <c r="C7" s="453" t="s">
        <v>61</v>
      </c>
      <c r="D7" s="454" t="s">
        <v>62</v>
      </c>
      <c r="E7" s="454"/>
      <c r="F7" s="454" t="s">
        <v>195</v>
      </c>
      <c r="G7" s="454"/>
    </row>
    <row r="8" spans="1:1026" ht="45.75" customHeight="1" thickBot="1" x14ac:dyDescent="0.4">
      <c r="A8" s="452"/>
      <c r="B8" s="453"/>
      <c r="C8" s="453"/>
      <c r="D8" s="12" t="s">
        <v>54</v>
      </c>
      <c r="E8" s="13" t="s">
        <v>63</v>
      </c>
      <c r="F8" s="12" t="s">
        <v>54</v>
      </c>
      <c r="G8" s="13" t="s">
        <v>63</v>
      </c>
    </row>
    <row r="9" spans="1:1026" ht="51.75" customHeight="1" thickBot="1" x14ac:dyDescent="0.4">
      <c r="A9" s="14" t="s">
        <v>64</v>
      </c>
      <c r="B9" s="15" t="s">
        <v>65</v>
      </c>
      <c r="C9" s="455">
        <v>2200</v>
      </c>
      <c r="D9" s="456">
        <v>2497</v>
      </c>
      <c r="E9" s="457">
        <v>1.1299999999999999</v>
      </c>
      <c r="F9" s="456">
        <v>2212</v>
      </c>
      <c r="G9" s="457">
        <v>1.01</v>
      </c>
    </row>
    <row r="10" spans="1:1026" ht="51.75" customHeight="1" thickBot="1" x14ac:dyDescent="0.4">
      <c r="A10" s="16" t="s">
        <v>66</v>
      </c>
      <c r="B10" s="17" t="s">
        <v>67</v>
      </c>
      <c r="C10" s="455"/>
      <c r="D10" s="456"/>
      <c r="E10" s="457"/>
      <c r="F10" s="456"/>
      <c r="G10" s="457"/>
    </row>
    <row r="11" spans="1:1026" ht="51.75" customHeight="1" thickBot="1" x14ac:dyDescent="0.4">
      <c r="A11" s="18" t="s">
        <v>68</v>
      </c>
      <c r="B11" s="19" t="s">
        <v>69</v>
      </c>
      <c r="C11" s="458">
        <v>2200</v>
      </c>
      <c r="D11" s="459">
        <v>2336</v>
      </c>
      <c r="E11" s="460">
        <v>1.06</v>
      </c>
      <c r="F11" s="459">
        <v>2063</v>
      </c>
      <c r="G11" s="460">
        <v>0.94</v>
      </c>
    </row>
    <row r="12" spans="1:1026" ht="51.75" customHeight="1" thickBot="1" x14ac:dyDescent="0.4">
      <c r="A12" s="20" t="s">
        <v>70</v>
      </c>
      <c r="B12" s="21" t="s">
        <v>71</v>
      </c>
      <c r="C12" s="458"/>
      <c r="D12" s="459"/>
      <c r="E12" s="460"/>
      <c r="F12" s="459"/>
      <c r="G12" s="460"/>
    </row>
    <row r="13" spans="1:1026" ht="51.75" customHeight="1" thickBot="1" x14ac:dyDescent="0.4">
      <c r="A13" s="20" t="s">
        <v>72</v>
      </c>
      <c r="B13" s="21" t="s">
        <v>73</v>
      </c>
      <c r="C13" s="458"/>
      <c r="D13" s="459"/>
      <c r="E13" s="460"/>
      <c r="F13" s="459"/>
      <c r="G13" s="460"/>
    </row>
    <row r="14" spans="1:1026" ht="51.75" customHeight="1" thickBot="1" x14ac:dyDescent="0.4">
      <c r="A14" s="20" t="s">
        <v>74</v>
      </c>
      <c r="B14" s="21" t="s">
        <v>75</v>
      </c>
      <c r="C14" s="458"/>
      <c r="D14" s="459"/>
      <c r="E14" s="460"/>
      <c r="F14" s="459"/>
      <c r="G14" s="460"/>
    </row>
    <row r="15" spans="1:1026" ht="51.75" customHeight="1" thickBot="1" x14ac:dyDescent="0.4">
      <c r="A15" s="20" t="s">
        <v>76</v>
      </c>
      <c r="B15" s="21" t="s">
        <v>77</v>
      </c>
      <c r="C15" s="458"/>
      <c r="D15" s="459"/>
      <c r="E15" s="460"/>
      <c r="F15" s="459"/>
      <c r="G15" s="460"/>
    </row>
    <row r="16" spans="1:1026" ht="51.75" customHeight="1" thickBot="1" x14ac:dyDescent="0.4">
      <c r="A16" s="20" t="s">
        <v>78</v>
      </c>
      <c r="B16" s="21" t="s">
        <v>79</v>
      </c>
      <c r="C16" s="458"/>
      <c r="D16" s="459"/>
      <c r="E16" s="460"/>
      <c r="F16" s="459"/>
      <c r="G16" s="460"/>
    </row>
    <row r="17" spans="1:7" ht="51.75" customHeight="1" thickBot="1" x14ac:dyDescent="0.4">
      <c r="A17" s="20" t="s">
        <v>80</v>
      </c>
      <c r="B17" s="21" t="s">
        <v>81</v>
      </c>
      <c r="C17" s="458"/>
      <c r="D17" s="459"/>
      <c r="E17" s="460"/>
      <c r="F17" s="459"/>
      <c r="G17" s="460"/>
    </row>
    <row r="18" spans="1:7" ht="51.75" customHeight="1" thickBot="1" x14ac:dyDescent="0.4">
      <c r="A18" s="20" t="s">
        <v>82</v>
      </c>
      <c r="B18" s="21" t="s">
        <v>83</v>
      </c>
      <c r="C18" s="458"/>
      <c r="D18" s="459"/>
      <c r="E18" s="460"/>
      <c r="F18" s="459"/>
      <c r="G18" s="460"/>
    </row>
    <row r="19" spans="1:7" ht="51.75" customHeight="1" thickBot="1" x14ac:dyDescent="0.4">
      <c r="A19" s="20" t="s">
        <v>84</v>
      </c>
      <c r="B19" s="21" t="s">
        <v>85</v>
      </c>
      <c r="C19" s="458"/>
      <c r="D19" s="459"/>
      <c r="E19" s="460"/>
      <c r="F19" s="459"/>
      <c r="G19" s="460"/>
    </row>
    <row r="20" spans="1:7" ht="51.75" customHeight="1" thickBot="1" x14ac:dyDescent="0.4">
      <c r="A20" s="20" t="s">
        <v>86</v>
      </c>
      <c r="B20" s="21" t="s">
        <v>87</v>
      </c>
      <c r="C20" s="458"/>
      <c r="D20" s="459"/>
      <c r="E20" s="460"/>
      <c r="F20" s="459"/>
      <c r="G20" s="460"/>
    </row>
    <row r="21" spans="1:7" ht="51.75" customHeight="1" thickBot="1" x14ac:dyDescent="0.4">
      <c r="A21" s="20" t="s">
        <v>88</v>
      </c>
      <c r="B21" s="21" t="s">
        <v>89</v>
      </c>
      <c r="C21" s="458"/>
      <c r="D21" s="459"/>
      <c r="E21" s="460"/>
      <c r="F21" s="459"/>
      <c r="G21" s="460"/>
    </row>
    <row r="22" spans="1:7" ht="51.75" customHeight="1" thickBot="1" x14ac:dyDescent="0.4">
      <c r="A22" s="20" t="s">
        <v>90</v>
      </c>
      <c r="B22" s="21" t="s">
        <v>91</v>
      </c>
      <c r="C22" s="458"/>
      <c r="D22" s="459"/>
      <c r="E22" s="460"/>
      <c r="F22" s="459"/>
      <c r="G22" s="460"/>
    </row>
    <row r="23" spans="1:7" ht="51.75" customHeight="1" thickBot="1" x14ac:dyDescent="0.4">
      <c r="A23" s="20" t="s">
        <v>92</v>
      </c>
      <c r="B23" s="21" t="s">
        <v>93</v>
      </c>
      <c r="C23" s="458"/>
      <c r="D23" s="459"/>
      <c r="E23" s="460"/>
      <c r="F23" s="459"/>
      <c r="G23" s="460"/>
    </row>
    <row r="24" spans="1:7" ht="51.75" customHeight="1" thickBot="1" x14ac:dyDescent="0.4">
      <c r="A24" s="20" t="s">
        <v>94</v>
      </c>
      <c r="B24" s="21" t="s">
        <v>95</v>
      </c>
      <c r="C24" s="458"/>
      <c r="D24" s="459"/>
      <c r="E24" s="460"/>
      <c r="F24" s="459"/>
      <c r="G24" s="460"/>
    </row>
    <row r="25" spans="1:7" ht="51.75" customHeight="1" thickBot="1" x14ac:dyDescent="0.4">
      <c r="A25" s="20" t="s">
        <v>96</v>
      </c>
      <c r="B25" s="21" t="s">
        <v>97</v>
      </c>
      <c r="C25" s="458"/>
      <c r="D25" s="459"/>
      <c r="E25" s="460"/>
      <c r="F25" s="459"/>
      <c r="G25" s="460"/>
    </row>
    <row r="26" spans="1:7" ht="51.75" customHeight="1" thickBot="1" x14ac:dyDescent="0.4">
      <c r="A26" s="20" t="s">
        <v>98</v>
      </c>
      <c r="B26" s="21" t="s">
        <v>99</v>
      </c>
      <c r="C26" s="458"/>
      <c r="D26" s="459"/>
      <c r="E26" s="460"/>
      <c r="F26" s="459"/>
      <c r="G26" s="460"/>
    </row>
    <row r="27" spans="1:7" ht="51.75" customHeight="1" thickBot="1" x14ac:dyDescent="0.4">
      <c r="A27" s="22" t="s">
        <v>100</v>
      </c>
      <c r="B27" s="23" t="s">
        <v>101</v>
      </c>
      <c r="C27" s="458"/>
      <c r="D27" s="459"/>
      <c r="E27" s="460"/>
      <c r="F27" s="459"/>
      <c r="G27" s="460"/>
    </row>
    <row r="28" spans="1:7" ht="13.9" customHeight="1" x14ac:dyDescent="0.35">
      <c r="A28" s="505" t="s">
        <v>238</v>
      </c>
      <c r="B28" s="506"/>
      <c r="C28" s="506"/>
      <c r="D28" s="506"/>
      <c r="E28" s="506"/>
      <c r="F28" s="506"/>
      <c r="G28" s="506"/>
    </row>
    <row r="29" spans="1:7" x14ac:dyDescent="0.35">
      <c r="A29" s="507"/>
      <c r="B29" s="507"/>
      <c r="C29" s="507"/>
      <c r="D29" s="507"/>
      <c r="E29" s="507"/>
      <c r="F29" s="507"/>
      <c r="G29" s="507"/>
    </row>
    <row r="30" spans="1:7" x14ac:dyDescent="0.35">
      <c r="A30" s="507"/>
      <c r="B30" s="507"/>
      <c r="C30" s="507"/>
      <c r="D30" s="507"/>
      <c r="E30" s="507"/>
      <c r="F30" s="507"/>
      <c r="G30" s="507"/>
    </row>
    <row r="31" spans="1:7" ht="96" customHeight="1" x14ac:dyDescent="0.35">
      <c r="A31" s="507"/>
      <c r="B31" s="507"/>
      <c r="C31" s="507"/>
      <c r="D31" s="507"/>
      <c r="E31" s="507"/>
      <c r="F31" s="507"/>
      <c r="G31" s="507"/>
    </row>
  </sheetData>
  <mergeCells count="19">
    <mergeCell ref="A28:G31"/>
    <mergeCell ref="C9:C10"/>
    <mergeCell ref="F9:F10"/>
    <mergeCell ref="G9:G10"/>
    <mergeCell ref="C11:C27"/>
    <mergeCell ref="F11:F27"/>
    <mergeCell ref="G11:G27"/>
    <mergeCell ref="D9:D10"/>
    <mergeCell ref="E9:E10"/>
    <mergeCell ref="D11:D27"/>
    <mergeCell ref="E11:E27"/>
    <mergeCell ref="A2:G2"/>
    <mergeCell ref="A3:G3"/>
    <mergeCell ref="A6:B6"/>
    <mergeCell ref="A7:A8"/>
    <mergeCell ref="B7:B8"/>
    <mergeCell ref="C7:C8"/>
    <mergeCell ref="F7:G7"/>
    <mergeCell ref="D7:E7"/>
  </mergeCells>
  <pageMargins left="0.51181102362204722" right="0.51181102362204722" top="0.78740157480314965" bottom="0.78740157480314965" header="0.51181102362204722" footer="0.31496062992125984"/>
  <pageSetup paperSize="9" scale="33" firstPageNumber="0" orientation="portrait" r:id="rId1"/>
  <headerFooter>
    <oddFooter>&amp;RPágina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L134"/>
  <sheetViews>
    <sheetView view="pageBreakPreview" zoomScaleNormal="61" workbookViewId="0">
      <selection activeCell="AO88" sqref="AO88"/>
    </sheetView>
  </sheetViews>
  <sheetFormatPr defaultRowHeight="18" x14ac:dyDescent="0.25"/>
  <cols>
    <col min="1" max="1" width="8.7109375"/>
    <col min="2" max="2" width="94.7109375" style="1"/>
    <col min="3" max="3" width="23.5703125" style="2"/>
    <col min="4" max="25" width="0" style="2" hidden="1"/>
    <col min="26" max="26" width="27.5703125" style="2"/>
    <col min="27" max="31" width="0" style="2" hidden="1"/>
    <col min="32" max="32" width="0" style="24" hidden="1"/>
    <col min="33" max="33" width="0" style="25" hidden="1"/>
    <col min="34" max="34" width="21.7109375"/>
    <col min="35" max="35" width="19.7109375"/>
    <col min="36" max="1025" width="8.7109375"/>
  </cols>
  <sheetData>
    <row r="1" spans="2:35" ht="15" x14ac:dyDescent="0.25">
      <c r="B1" s="461" t="s">
        <v>107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</row>
    <row r="2" spans="2:35" ht="15" x14ac:dyDescent="0.25"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</row>
    <row r="3" spans="2:35" ht="36" customHeight="1" x14ac:dyDescent="0.25"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</row>
    <row r="4" spans="2:35" ht="43.5" customHeight="1" x14ac:dyDescent="0.25">
      <c r="B4" s="26" t="s">
        <v>108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8"/>
    </row>
    <row r="5" spans="2:35" ht="18.75" customHeight="1" x14ac:dyDescent="0.25">
      <c r="B5" s="462" t="s">
        <v>0</v>
      </c>
      <c r="C5" s="463" t="s">
        <v>106</v>
      </c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4" t="s">
        <v>109</v>
      </c>
      <c r="AA5" s="464"/>
      <c r="AB5" s="464"/>
      <c r="AC5" s="464"/>
      <c r="AD5" s="464"/>
      <c r="AE5" s="464"/>
      <c r="AF5" s="464"/>
      <c r="AG5" s="464"/>
      <c r="AH5" s="464"/>
    </row>
    <row r="6" spans="2:35" ht="162.75" customHeight="1" x14ac:dyDescent="0.25">
      <c r="B6" s="462"/>
      <c r="C6" s="465" t="s">
        <v>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466" t="s">
        <v>110</v>
      </c>
      <c r="Y6" s="466" t="s">
        <v>111</v>
      </c>
      <c r="Z6" s="466" t="s">
        <v>54</v>
      </c>
      <c r="AA6" s="31" t="s">
        <v>112</v>
      </c>
      <c r="AB6" s="32" t="s">
        <v>113</v>
      </c>
      <c r="AC6" s="33" t="s">
        <v>114</v>
      </c>
      <c r="AD6" s="33" t="s">
        <v>115</v>
      </c>
      <c r="AE6" s="34" t="s">
        <v>116</v>
      </c>
      <c r="AF6" s="35"/>
      <c r="AG6" s="467" t="s">
        <v>117</v>
      </c>
      <c r="AH6" s="467" t="s">
        <v>118</v>
      </c>
    </row>
    <row r="7" spans="2:35" x14ac:dyDescent="0.25">
      <c r="B7" s="462"/>
      <c r="C7" s="46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466"/>
      <c r="Y7" s="466"/>
      <c r="Z7" s="466"/>
      <c r="AA7" s="37" t="s">
        <v>119</v>
      </c>
      <c r="AB7" s="38" t="s">
        <v>120</v>
      </c>
      <c r="AC7" s="39"/>
      <c r="AD7" s="39"/>
      <c r="AE7" s="40"/>
      <c r="AF7" s="41"/>
      <c r="AG7" s="467"/>
      <c r="AH7" s="467"/>
    </row>
    <row r="8" spans="2:35" x14ac:dyDescent="0.25">
      <c r="B8" s="42" t="s">
        <v>14</v>
      </c>
      <c r="C8" s="43">
        <v>50</v>
      </c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6">
        <v>43</v>
      </c>
      <c r="Y8" s="468">
        <v>0.85</v>
      </c>
      <c r="Z8" s="47"/>
      <c r="AA8" s="48"/>
      <c r="AB8" s="49"/>
      <c r="AC8" s="50"/>
      <c r="AD8" s="51"/>
      <c r="AE8" s="50"/>
      <c r="AF8" s="52"/>
      <c r="AG8" s="53">
        <f t="shared" ref="AG8:AG15" si="0">Z8/C8*100-100</f>
        <v>-100</v>
      </c>
      <c r="AH8" s="469">
        <f>Z45/C45</f>
        <v>0</v>
      </c>
    </row>
    <row r="9" spans="2:35" x14ac:dyDescent="0.25">
      <c r="B9" s="54" t="s">
        <v>121</v>
      </c>
      <c r="C9" s="55">
        <v>33</v>
      </c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8">
        <f t="shared" ref="X9:X15" si="1">C9*0.85</f>
        <v>28.05</v>
      </c>
      <c r="Y9" s="468"/>
      <c r="Z9" s="59"/>
      <c r="AA9" s="48"/>
      <c r="AB9" s="49"/>
      <c r="AC9" s="50"/>
      <c r="AD9" s="51"/>
      <c r="AE9" s="50"/>
      <c r="AF9" s="60"/>
      <c r="AG9" s="61">
        <f t="shared" si="0"/>
        <v>-100</v>
      </c>
      <c r="AH9" s="469"/>
    </row>
    <row r="10" spans="2:35" x14ac:dyDescent="0.25">
      <c r="B10" s="62" t="s">
        <v>122</v>
      </c>
      <c r="C10" s="55">
        <v>400</v>
      </c>
      <c r="D10" s="56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8">
        <f t="shared" si="1"/>
        <v>340</v>
      </c>
      <c r="Y10" s="468"/>
      <c r="Z10" s="59"/>
      <c r="AA10" s="48"/>
      <c r="AB10" s="49"/>
      <c r="AC10" s="50"/>
      <c r="AD10" s="51"/>
      <c r="AE10" s="50"/>
      <c r="AF10" s="60"/>
      <c r="AG10" s="61">
        <f t="shared" si="0"/>
        <v>-100</v>
      </c>
      <c r="AH10" s="469"/>
    </row>
    <row r="11" spans="2:35" s="63" customFormat="1" x14ac:dyDescent="0.25">
      <c r="B11" s="64" t="s">
        <v>123</v>
      </c>
      <c r="C11" s="65">
        <v>103</v>
      </c>
      <c r="D11" s="66">
        <v>4</v>
      </c>
      <c r="E11" s="67">
        <v>1</v>
      </c>
      <c r="F11" s="67">
        <v>0</v>
      </c>
      <c r="G11" s="67">
        <v>0</v>
      </c>
      <c r="H11" s="67">
        <f>E11-F11</f>
        <v>1</v>
      </c>
      <c r="I11" s="68">
        <f>E11*1/D11</f>
        <v>0.25</v>
      </c>
      <c r="J11" s="68">
        <v>0</v>
      </c>
      <c r="K11" s="69">
        <f>D11-C11</f>
        <v>-99</v>
      </c>
      <c r="L11" s="70">
        <f>103-3</f>
        <v>100</v>
      </c>
      <c r="M11" s="67">
        <v>110</v>
      </c>
      <c r="N11" s="67">
        <v>77</v>
      </c>
      <c r="O11" s="67">
        <v>61</v>
      </c>
      <c r="P11" s="67">
        <v>6</v>
      </c>
      <c r="Q11" s="67">
        <f>N11-O11</f>
        <v>16</v>
      </c>
      <c r="R11" s="68">
        <f>N11*1/M11</f>
        <v>0.7</v>
      </c>
      <c r="S11" s="68">
        <f>Q11*1/N11</f>
        <v>0.20779220779220781</v>
      </c>
      <c r="T11" s="69">
        <f>M11-L11</f>
        <v>10</v>
      </c>
      <c r="U11" s="70">
        <f>L11+C11</f>
        <v>203</v>
      </c>
      <c r="V11" s="67">
        <f>M11+D11</f>
        <v>114</v>
      </c>
      <c r="W11" s="67">
        <f>E11+N11</f>
        <v>78</v>
      </c>
      <c r="X11" s="58">
        <f t="shared" si="1"/>
        <v>87.55</v>
      </c>
      <c r="Y11" s="468"/>
      <c r="Z11" s="59"/>
      <c r="AA11" s="71">
        <f>P11</f>
        <v>6</v>
      </c>
      <c r="AB11" s="72">
        <f>W11-Z11</f>
        <v>78</v>
      </c>
      <c r="AC11" s="73">
        <f>W11*1/V11</f>
        <v>0.68421052631578949</v>
      </c>
      <c r="AD11" s="74">
        <f>AB11*1/W11</f>
        <v>1</v>
      </c>
      <c r="AE11" s="75">
        <f>V11-U11</f>
        <v>-89</v>
      </c>
      <c r="AF11" s="76">
        <v>0</v>
      </c>
      <c r="AG11" s="61">
        <f t="shared" si="0"/>
        <v>-100</v>
      </c>
      <c r="AH11" s="469"/>
    </row>
    <row r="12" spans="2:35" x14ac:dyDescent="0.25">
      <c r="B12" s="64" t="s">
        <v>124</v>
      </c>
      <c r="C12" s="65">
        <v>148</v>
      </c>
      <c r="D12" s="66">
        <v>30</v>
      </c>
      <c r="E12" s="67">
        <v>28</v>
      </c>
      <c r="F12" s="67">
        <v>25</v>
      </c>
      <c r="G12" s="67">
        <v>0</v>
      </c>
      <c r="H12" s="67">
        <f>E12-F12</f>
        <v>3</v>
      </c>
      <c r="I12" s="68">
        <f>E12*1/D12</f>
        <v>0.93333333333333335</v>
      </c>
      <c r="J12" s="68">
        <f>H12*1/E12</f>
        <v>0.10714285714285714</v>
      </c>
      <c r="K12" s="69">
        <f>D12-C12</f>
        <v>-118</v>
      </c>
      <c r="L12" s="70">
        <f>148-48</f>
        <v>100</v>
      </c>
      <c r="M12" s="67">
        <v>62</v>
      </c>
      <c r="N12" s="67">
        <v>52</v>
      </c>
      <c r="O12" s="67">
        <v>46</v>
      </c>
      <c r="P12" s="67">
        <v>2</v>
      </c>
      <c r="Q12" s="67">
        <f>N12-O12</f>
        <v>6</v>
      </c>
      <c r="R12" s="68">
        <f>N12*1/M12</f>
        <v>0.83870967741935487</v>
      </c>
      <c r="S12" s="68">
        <f>Q12*1/N12</f>
        <v>0.11538461538461539</v>
      </c>
      <c r="T12" s="69">
        <f>M12-L12</f>
        <v>-38</v>
      </c>
      <c r="U12" s="70">
        <f>L12+C12</f>
        <v>248</v>
      </c>
      <c r="V12" s="67">
        <f>M12+D12</f>
        <v>92</v>
      </c>
      <c r="W12" s="67">
        <f>E12+N12</f>
        <v>80</v>
      </c>
      <c r="X12" s="58">
        <f t="shared" si="1"/>
        <v>125.8</v>
      </c>
      <c r="Y12" s="468"/>
      <c r="Z12" s="59"/>
      <c r="AA12" s="77">
        <f>P12</f>
        <v>2</v>
      </c>
      <c r="AB12" s="72">
        <f>W12-Z12</f>
        <v>80</v>
      </c>
      <c r="AC12" s="73">
        <f>W12*1/V12</f>
        <v>0.86956521739130432</v>
      </c>
      <c r="AD12" s="74">
        <f>AB12*1/W12</f>
        <v>1</v>
      </c>
      <c r="AE12" s="75">
        <f>V12-U12</f>
        <v>-156</v>
      </c>
      <c r="AF12" s="76">
        <v>3</v>
      </c>
      <c r="AG12" s="61">
        <f t="shared" si="0"/>
        <v>-100</v>
      </c>
      <c r="AH12" s="469"/>
    </row>
    <row r="13" spans="2:35" x14ac:dyDescent="0.25">
      <c r="B13" s="64" t="s">
        <v>125</v>
      </c>
      <c r="C13" s="65">
        <v>330</v>
      </c>
      <c r="D13" s="66"/>
      <c r="E13" s="67"/>
      <c r="F13" s="67"/>
      <c r="G13" s="67"/>
      <c r="H13" s="67"/>
      <c r="I13" s="68"/>
      <c r="J13" s="68"/>
      <c r="K13" s="69"/>
      <c r="L13" s="70"/>
      <c r="M13" s="67"/>
      <c r="N13" s="67"/>
      <c r="O13" s="67"/>
      <c r="P13" s="67"/>
      <c r="Q13" s="67"/>
      <c r="R13" s="68"/>
      <c r="S13" s="68"/>
      <c r="T13" s="69"/>
      <c r="U13" s="70"/>
      <c r="V13" s="67"/>
      <c r="W13" s="67"/>
      <c r="X13" s="58">
        <f t="shared" si="1"/>
        <v>280.5</v>
      </c>
      <c r="Y13" s="468"/>
      <c r="Z13" s="59"/>
      <c r="AA13" s="77"/>
      <c r="AB13" s="72"/>
      <c r="AC13" s="73"/>
      <c r="AD13" s="74"/>
      <c r="AE13" s="75"/>
      <c r="AF13" s="76"/>
      <c r="AG13" s="61">
        <f t="shared" si="0"/>
        <v>-100</v>
      </c>
      <c r="AH13" s="469"/>
    </row>
    <row r="14" spans="2:35" x14ac:dyDescent="0.25">
      <c r="B14" s="64" t="s">
        <v>126</v>
      </c>
      <c r="C14" s="65">
        <v>77</v>
      </c>
      <c r="D14" s="66"/>
      <c r="E14" s="67"/>
      <c r="F14" s="67"/>
      <c r="G14" s="67"/>
      <c r="H14" s="67"/>
      <c r="I14" s="68"/>
      <c r="J14" s="68"/>
      <c r="K14" s="69"/>
      <c r="L14" s="70"/>
      <c r="M14" s="67"/>
      <c r="N14" s="67"/>
      <c r="O14" s="67"/>
      <c r="P14" s="67"/>
      <c r="Q14" s="67"/>
      <c r="R14" s="68"/>
      <c r="S14" s="68"/>
      <c r="T14" s="69"/>
      <c r="U14" s="70"/>
      <c r="V14" s="67"/>
      <c r="W14" s="67"/>
      <c r="X14" s="58">
        <f t="shared" si="1"/>
        <v>65.45</v>
      </c>
      <c r="Y14" s="468"/>
      <c r="Z14" s="59"/>
      <c r="AA14" s="77"/>
      <c r="AB14" s="72"/>
      <c r="AC14" s="73"/>
      <c r="AD14" s="74"/>
      <c r="AE14" s="75"/>
      <c r="AF14" s="76"/>
      <c r="AG14" s="61">
        <f t="shared" si="0"/>
        <v>-100</v>
      </c>
      <c r="AH14" s="469"/>
    </row>
    <row r="15" spans="2:35" x14ac:dyDescent="0.25">
      <c r="B15" s="64" t="s">
        <v>17</v>
      </c>
      <c r="C15" s="470">
        <v>836</v>
      </c>
      <c r="D15" s="66">
        <v>182</v>
      </c>
      <c r="E15" s="67">
        <v>182</v>
      </c>
      <c r="F15" s="67">
        <v>145</v>
      </c>
      <c r="G15" s="67">
        <v>0</v>
      </c>
      <c r="H15" s="67">
        <f>E15-F15</f>
        <v>37</v>
      </c>
      <c r="I15" s="68">
        <f>E15*1/D15</f>
        <v>1</v>
      </c>
      <c r="J15" s="68">
        <f>H15*1/E15</f>
        <v>0.2032967032967033</v>
      </c>
      <c r="K15" s="69">
        <f>D15-C15</f>
        <v>-654</v>
      </c>
      <c r="L15" s="70">
        <v>300</v>
      </c>
      <c r="M15" s="67">
        <v>574</v>
      </c>
      <c r="N15" s="67">
        <v>564</v>
      </c>
      <c r="O15" s="67">
        <v>418</v>
      </c>
      <c r="P15" s="67">
        <v>224</v>
      </c>
      <c r="Q15" s="67">
        <f>N15-O15</f>
        <v>146</v>
      </c>
      <c r="R15" s="68">
        <f>N15*1/M15</f>
        <v>0.98257839721254359</v>
      </c>
      <c r="S15" s="68">
        <f>Q15*1/N15</f>
        <v>0.25886524822695034</v>
      </c>
      <c r="T15" s="69">
        <f>M15-L15</f>
        <v>274</v>
      </c>
      <c r="U15" s="70">
        <f>L15+C15</f>
        <v>1136</v>
      </c>
      <c r="V15" s="67">
        <f>M15+D15</f>
        <v>756</v>
      </c>
      <c r="W15" s="67">
        <f>E15+N15</f>
        <v>746</v>
      </c>
      <c r="X15" s="471">
        <f t="shared" si="1"/>
        <v>710.6</v>
      </c>
      <c r="Y15" s="468"/>
      <c r="Z15" s="472"/>
      <c r="AA15" s="77">
        <f>P15</f>
        <v>224</v>
      </c>
      <c r="AB15" s="72">
        <f>W15-Z15</f>
        <v>746</v>
      </c>
      <c r="AC15" s="73">
        <f>W15*1/V15</f>
        <v>0.98677248677248675</v>
      </c>
      <c r="AD15" s="74">
        <f>AB15*1/W15</f>
        <v>1</v>
      </c>
      <c r="AE15" s="75">
        <f>V15-U15</f>
        <v>-380</v>
      </c>
      <c r="AF15" s="76">
        <v>16</v>
      </c>
      <c r="AG15" s="473">
        <f t="shared" si="0"/>
        <v>-100</v>
      </c>
      <c r="AH15" s="469"/>
    </row>
    <row r="16" spans="2:35" x14ac:dyDescent="0.25">
      <c r="B16" s="64" t="s">
        <v>18</v>
      </c>
      <c r="C16" s="470"/>
      <c r="D16" s="66">
        <v>0</v>
      </c>
      <c r="E16" s="67">
        <v>0</v>
      </c>
      <c r="F16" s="67">
        <v>0</v>
      </c>
      <c r="G16" s="67">
        <v>0</v>
      </c>
      <c r="H16" s="67">
        <f>E16-F16</f>
        <v>0</v>
      </c>
      <c r="I16" s="68">
        <v>0</v>
      </c>
      <c r="J16" s="68">
        <v>0</v>
      </c>
      <c r="K16" s="69">
        <v>0</v>
      </c>
      <c r="L16" s="70">
        <v>0</v>
      </c>
      <c r="M16" s="67">
        <v>39</v>
      </c>
      <c r="N16" s="67">
        <v>38</v>
      </c>
      <c r="O16" s="67">
        <v>30</v>
      </c>
      <c r="P16" s="67">
        <v>20</v>
      </c>
      <c r="Q16" s="67">
        <f>N16-O16</f>
        <v>8</v>
      </c>
      <c r="R16" s="68">
        <f>N16*1/M16</f>
        <v>0.97435897435897434</v>
      </c>
      <c r="S16" s="68">
        <f>Q16*1/N16</f>
        <v>0.21052631578947367</v>
      </c>
      <c r="T16" s="69">
        <f>M16-L16</f>
        <v>39</v>
      </c>
      <c r="U16" s="70">
        <f>L16+C16</f>
        <v>0</v>
      </c>
      <c r="V16" s="67">
        <f>M16+D16</f>
        <v>39</v>
      </c>
      <c r="W16" s="67">
        <f>E16+N16</f>
        <v>38</v>
      </c>
      <c r="X16" s="471"/>
      <c r="Y16" s="468"/>
      <c r="Z16" s="472"/>
      <c r="AA16" s="77">
        <f>P16</f>
        <v>20</v>
      </c>
      <c r="AB16" s="72">
        <f>W16-Z16</f>
        <v>38</v>
      </c>
      <c r="AC16" s="73">
        <f>W16*1/V16</f>
        <v>0.97435897435897434</v>
      </c>
      <c r="AD16" s="74">
        <f>AB16*1/W16</f>
        <v>1</v>
      </c>
      <c r="AE16" s="75">
        <f>V16-U16</f>
        <v>39</v>
      </c>
      <c r="AF16" s="76">
        <v>0</v>
      </c>
      <c r="AG16" s="473"/>
      <c r="AH16" s="469"/>
    </row>
    <row r="17" spans="2:34" x14ac:dyDescent="0.25">
      <c r="B17" s="64" t="s">
        <v>127</v>
      </c>
      <c r="C17" s="78">
        <v>17</v>
      </c>
      <c r="D17" s="66"/>
      <c r="E17" s="67"/>
      <c r="F17" s="67"/>
      <c r="G17" s="67"/>
      <c r="H17" s="67"/>
      <c r="I17" s="68"/>
      <c r="J17" s="68"/>
      <c r="K17" s="69"/>
      <c r="L17" s="70"/>
      <c r="M17" s="67"/>
      <c r="N17" s="67"/>
      <c r="O17" s="67"/>
      <c r="P17" s="67"/>
      <c r="Q17" s="67"/>
      <c r="R17" s="68"/>
      <c r="S17" s="68"/>
      <c r="T17" s="69"/>
      <c r="U17" s="70"/>
      <c r="V17" s="67"/>
      <c r="W17" s="67"/>
      <c r="X17" s="58">
        <f>C17*0.85</f>
        <v>14.45</v>
      </c>
      <c r="Y17" s="468"/>
      <c r="Z17" s="59"/>
      <c r="AA17" s="77"/>
      <c r="AB17" s="72"/>
      <c r="AC17" s="73"/>
      <c r="AD17" s="74"/>
      <c r="AE17" s="75"/>
      <c r="AF17" s="76"/>
      <c r="AG17" s="61">
        <f>Z17/C17*100-100</f>
        <v>-100</v>
      </c>
      <c r="AH17" s="469"/>
    </row>
    <row r="18" spans="2:34" x14ac:dyDescent="0.25">
      <c r="B18" s="64" t="s">
        <v>2</v>
      </c>
      <c r="C18" s="78">
        <v>35</v>
      </c>
      <c r="D18" s="66"/>
      <c r="E18" s="67"/>
      <c r="F18" s="67"/>
      <c r="G18" s="67"/>
      <c r="H18" s="67"/>
      <c r="I18" s="68"/>
      <c r="J18" s="68"/>
      <c r="K18" s="69"/>
      <c r="L18" s="70"/>
      <c r="M18" s="67"/>
      <c r="N18" s="67"/>
      <c r="O18" s="67"/>
      <c r="P18" s="67"/>
      <c r="Q18" s="67"/>
      <c r="R18" s="68"/>
      <c r="S18" s="68"/>
      <c r="T18" s="69"/>
      <c r="U18" s="70"/>
      <c r="V18" s="67"/>
      <c r="W18" s="67"/>
      <c r="X18" s="58">
        <f>C18*0.85</f>
        <v>29.75</v>
      </c>
      <c r="Y18" s="468"/>
      <c r="Z18" s="59"/>
      <c r="AA18" s="77"/>
      <c r="AB18" s="72"/>
      <c r="AC18" s="73"/>
      <c r="AD18" s="74"/>
      <c r="AE18" s="75"/>
      <c r="AF18" s="76"/>
      <c r="AG18" s="61">
        <f>Z18/C18*100-100</f>
        <v>-100</v>
      </c>
      <c r="AH18" s="469"/>
    </row>
    <row r="19" spans="2:34" x14ac:dyDescent="0.25">
      <c r="B19" s="64" t="s">
        <v>128</v>
      </c>
      <c r="C19" s="78">
        <v>40</v>
      </c>
      <c r="D19" s="66"/>
      <c r="E19" s="67"/>
      <c r="F19" s="67"/>
      <c r="G19" s="67"/>
      <c r="H19" s="67"/>
      <c r="I19" s="68"/>
      <c r="J19" s="68"/>
      <c r="K19" s="69"/>
      <c r="L19" s="70"/>
      <c r="M19" s="67"/>
      <c r="N19" s="67"/>
      <c r="O19" s="67"/>
      <c r="P19" s="67"/>
      <c r="Q19" s="67"/>
      <c r="R19" s="68"/>
      <c r="S19" s="68"/>
      <c r="T19" s="69"/>
      <c r="U19" s="70"/>
      <c r="V19" s="67"/>
      <c r="W19" s="67"/>
      <c r="X19" s="58">
        <f>C19*0.85</f>
        <v>34</v>
      </c>
      <c r="Y19" s="468"/>
      <c r="Z19" s="59"/>
      <c r="AA19" s="77"/>
      <c r="AB19" s="72"/>
      <c r="AC19" s="73"/>
      <c r="AD19" s="74"/>
      <c r="AE19" s="75"/>
      <c r="AF19" s="76"/>
      <c r="AG19" s="61">
        <f>Z19/C19*100-100</f>
        <v>-100</v>
      </c>
      <c r="AH19" s="469"/>
    </row>
    <row r="20" spans="2:34" x14ac:dyDescent="0.25">
      <c r="B20" s="64" t="s">
        <v>19</v>
      </c>
      <c r="C20" s="470">
        <v>980</v>
      </c>
      <c r="D20" s="66"/>
      <c r="E20" s="67"/>
      <c r="F20" s="67"/>
      <c r="G20" s="67"/>
      <c r="H20" s="67"/>
      <c r="I20" s="68"/>
      <c r="J20" s="68"/>
      <c r="K20" s="69"/>
      <c r="L20" s="70"/>
      <c r="M20" s="67"/>
      <c r="N20" s="67"/>
      <c r="O20" s="67"/>
      <c r="P20" s="67"/>
      <c r="Q20" s="67"/>
      <c r="R20" s="68"/>
      <c r="S20" s="68"/>
      <c r="T20" s="69"/>
      <c r="U20" s="70"/>
      <c r="V20" s="67"/>
      <c r="W20" s="67"/>
      <c r="X20" s="471">
        <f>C20*0.85</f>
        <v>833</v>
      </c>
      <c r="Y20" s="468"/>
      <c r="Z20" s="472"/>
      <c r="AA20" s="77"/>
      <c r="AB20" s="72"/>
      <c r="AC20" s="73"/>
      <c r="AD20" s="74"/>
      <c r="AE20" s="75"/>
      <c r="AF20" s="76"/>
      <c r="AG20" s="474">
        <f>Z20/C20*100-100</f>
        <v>-100</v>
      </c>
      <c r="AH20" s="469"/>
    </row>
    <row r="21" spans="2:34" x14ac:dyDescent="0.25">
      <c r="B21" s="64" t="s">
        <v>20</v>
      </c>
      <c r="C21" s="470"/>
      <c r="D21" s="66"/>
      <c r="E21" s="67"/>
      <c r="F21" s="67"/>
      <c r="G21" s="67"/>
      <c r="H21" s="67"/>
      <c r="I21" s="68"/>
      <c r="J21" s="68"/>
      <c r="K21" s="69"/>
      <c r="L21" s="70"/>
      <c r="M21" s="67"/>
      <c r="N21" s="67"/>
      <c r="O21" s="67"/>
      <c r="P21" s="67"/>
      <c r="Q21" s="67"/>
      <c r="R21" s="68"/>
      <c r="S21" s="68"/>
      <c r="T21" s="69"/>
      <c r="U21" s="70"/>
      <c r="V21" s="67"/>
      <c r="W21" s="67"/>
      <c r="X21" s="471"/>
      <c r="Y21" s="468"/>
      <c r="Z21" s="472"/>
      <c r="AA21" s="77"/>
      <c r="AB21" s="72"/>
      <c r="AC21" s="73"/>
      <c r="AD21" s="74"/>
      <c r="AE21" s="75"/>
      <c r="AF21" s="76"/>
      <c r="AG21" s="474"/>
      <c r="AH21" s="469"/>
    </row>
    <row r="22" spans="2:34" x14ac:dyDescent="0.25">
      <c r="B22" s="64" t="s">
        <v>21</v>
      </c>
      <c r="C22" s="470"/>
      <c r="D22" s="66"/>
      <c r="E22" s="67"/>
      <c r="F22" s="67"/>
      <c r="G22" s="67"/>
      <c r="H22" s="67"/>
      <c r="I22" s="68"/>
      <c r="J22" s="68"/>
      <c r="K22" s="69"/>
      <c r="L22" s="70"/>
      <c r="M22" s="67"/>
      <c r="N22" s="67"/>
      <c r="O22" s="67"/>
      <c r="P22" s="67"/>
      <c r="Q22" s="67"/>
      <c r="R22" s="68"/>
      <c r="S22" s="68"/>
      <c r="T22" s="69"/>
      <c r="U22" s="70"/>
      <c r="V22" s="67"/>
      <c r="W22" s="67"/>
      <c r="X22" s="471"/>
      <c r="Y22" s="468"/>
      <c r="Z22" s="472"/>
      <c r="AA22" s="77"/>
      <c r="AB22" s="72"/>
      <c r="AC22" s="73"/>
      <c r="AD22" s="74"/>
      <c r="AE22" s="75"/>
      <c r="AF22" s="76"/>
      <c r="AG22" s="474"/>
      <c r="AH22" s="469"/>
    </row>
    <row r="23" spans="2:34" x14ac:dyDescent="0.25">
      <c r="B23" s="64" t="s">
        <v>129</v>
      </c>
      <c r="C23" s="78">
        <v>304</v>
      </c>
      <c r="D23" s="66"/>
      <c r="E23" s="67"/>
      <c r="F23" s="67"/>
      <c r="G23" s="67"/>
      <c r="H23" s="67"/>
      <c r="I23" s="68"/>
      <c r="J23" s="68"/>
      <c r="K23" s="69"/>
      <c r="L23" s="70"/>
      <c r="M23" s="67"/>
      <c r="N23" s="67"/>
      <c r="O23" s="67"/>
      <c r="P23" s="67"/>
      <c r="Q23" s="67"/>
      <c r="R23" s="68"/>
      <c r="S23" s="68"/>
      <c r="T23" s="69"/>
      <c r="U23" s="70"/>
      <c r="V23" s="67"/>
      <c r="W23" s="67"/>
      <c r="X23" s="58">
        <f t="shared" ref="X23:X31" si="2">C23*0.85</f>
        <v>258.39999999999998</v>
      </c>
      <c r="Y23" s="468"/>
      <c r="Z23" s="59"/>
      <c r="AA23" s="77"/>
      <c r="AB23" s="72"/>
      <c r="AC23" s="73"/>
      <c r="AD23" s="74"/>
      <c r="AE23" s="75"/>
      <c r="AF23" s="76"/>
      <c r="AG23" s="61">
        <f t="shared" ref="AG23:AG31" si="3">Z23/C23*100-100</f>
        <v>-100</v>
      </c>
      <c r="AH23" s="469"/>
    </row>
    <row r="24" spans="2:34" x14ac:dyDescent="0.25">
      <c r="B24" s="64" t="s">
        <v>130</v>
      </c>
      <c r="C24" s="78">
        <v>48</v>
      </c>
      <c r="D24" s="66"/>
      <c r="E24" s="67"/>
      <c r="F24" s="67"/>
      <c r="G24" s="67"/>
      <c r="H24" s="67"/>
      <c r="I24" s="68"/>
      <c r="J24" s="68"/>
      <c r="K24" s="69"/>
      <c r="L24" s="70"/>
      <c r="M24" s="67"/>
      <c r="N24" s="67"/>
      <c r="O24" s="67"/>
      <c r="P24" s="67"/>
      <c r="Q24" s="67"/>
      <c r="R24" s="68"/>
      <c r="S24" s="68"/>
      <c r="T24" s="69"/>
      <c r="U24" s="70"/>
      <c r="V24" s="67"/>
      <c r="W24" s="67"/>
      <c r="X24" s="58">
        <f t="shared" si="2"/>
        <v>40.799999999999997</v>
      </c>
      <c r="Y24" s="468"/>
      <c r="Z24" s="59"/>
      <c r="AA24" s="77"/>
      <c r="AB24" s="72"/>
      <c r="AC24" s="73"/>
      <c r="AD24" s="74"/>
      <c r="AE24" s="75"/>
      <c r="AF24" s="76"/>
      <c r="AG24" s="61">
        <f t="shared" si="3"/>
        <v>-100</v>
      </c>
      <c r="AH24" s="469"/>
    </row>
    <row r="25" spans="2:34" x14ac:dyDescent="0.25">
      <c r="B25" s="64" t="s">
        <v>22</v>
      </c>
      <c r="C25" s="78">
        <v>318</v>
      </c>
      <c r="D25" s="66"/>
      <c r="E25" s="67"/>
      <c r="F25" s="67"/>
      <c r="G25" s="67"/>
      <c r="H25" s="67"/>
      <c r="I25" s="68"/>
      <c r="J25" s="68"/>
      <c r="K25" s="69"/>
      <c r="L25" s="70"/>
      <c r="M25" s="67"/>
      <c r="N25" s="67"/>
      <c r="O25" s="67"/>
      <c r="P25" s="67"/>
      <c r="Q25" s="67"/>
      <c r="R25" s="68"/>
      <c r="S25" s="68"/>
      <c r="T25" s="69"/>
      <c r="U25" s="70"/>
      <c r="V25" s="67"/>
      <c r="W25" s="67"/>
      <c r="X25" s="58">
        <f t="shared" si="2"/>
        <v>270.3</v>
      </c>
      <c r="Y25" s="468"/>
      <c r="Z25" s="59"/>
      <c r="AA25" s="77"/>
      <c r="AB25" s="72"/>
      <c r="AC25" s="73"/>
      <c r="AD25" s="74"/>
      <c r="AE25" s="75"/>
      <c r="AF25" s="76"/>
      <c r="AG25" s="61">
        <f t="shared" si="3"/>
        <v>-100</v>
      </c>
      <c r="AH25" s="469"/>
    </row>
    <row r="26" spans="2:34" x14ac:dyDescent="0.25">
      <c r="B26" s="64" t="s">
        <v>4</v>
      </c>
      <c r="C26" s="78">
        <v>180</v>
      </c>
      <c r="D26" s="66"/>
      <c r="E26" s="67"/>
      <c r="F26" s="67"/>
      <c r="G26" s="67"/>
      <c r="H26" s="67"/>
      <c r="I26" s="68"/>
      <c r="J26" s="68"/>
      <c r="K26" s="69"/>
      <c r="L26" s="70"/>
      <c r="M26" s="67"/>
      <c r="N26" s="67"/>
      <c r="O26" s="67"/>
      <c r="P26" s="67"/>
      <c r="Q26" s="67"/>
      <c r="R26" s="68"/>
      <c r="S26" s="68"/>
      <c r="T26" s="69"/>
      <c r="U26" s="70"/>
      <c r="V26" s="67"/>
      <c r="W26" s="67"/>
      <c r="X26" s="58">
        <f t="shared" si="2"/>
        <v>153</v>
      </c>
      <c r="Y26" s="468"/>
      <c r="Z26" s="59"/>
      <c r="AA26" s="77"/>
      <c r="AB26" s="72"/>
      <c r="AC26" s="73"/>
      <c r="AD26" s="74"/>
      <c r="AE26" s="75"/>
      <c r="AF26" s="76"/>
      <c r="AG26" s="61">
        <f t="shared" si="3"/>
        <v>-100</v>
      </c>
      <c r="AH26" s="469"/>
    </row>
    <row r="27" spans="2:34" x14ac:dyDescent="0.25">
      <c r="B27" s="64" t="s">
        <v>5</v>
      </c>
      <c r="C27" s="78">
        <v>120</v>
      </c>
      <c r="D27" s="66"/>
      <c r="E27" s="67"/>
      <c r="F27" s="67"/>
      <c r="G27" s="67"/>
      <c r="H27" s="67"/>
      <c r="I27" s="68"/>
      <c r="J27" s="68"/>
      <c r="K27" s="69"/>
      <c r="L27" s="70"/>
      <c r="M27" s="67"/>
      <c r="N27" s="67"/>
      <c r="O27" s="67"/>
      <c r="P27" s="67"/>
      <c r="Q27" s="67"/>
      <c r="R27" s="68"/>
      <c r="S27" s="68"/>
      <c r="T27" s="69"/>
      <c r="U27" s="70"/>
      <c r="V27" s="67"/>
      <c r="W27" s="67"/>
      <c r="X27" s="58">
        <f t="shared" si="2"/>
        <v>102</v>
      </c>
      <c r="Y27" s="468"/>
      <c r="Z27" s="59"/>
      <c r="AA27" s="77"/>
      <c r="AB27" s="72"/>
      <c r="AC27" s="73"/>
      <c r="AD27" s="74"/>
      <c r="AE27" s="75"/>
      <c r="AF27" s="76"/>
      <c r="AG27" s="61">
        <f t="shared" si="3"/>
        <v>-100</v>
      </c>
      <c r="AH27" s="469"/>
    </row>
    <row r="28" spans="2:34" x14ac:dyDescent="0.25">
      <c r="B28" s="64" t="s">
        <v>23</v>
      </c>
      <c r="C28" s="81">
        <v>2000</v>
      </c>
      <c r="D28" s="66"/>
      <c r="E28" s="67"/>
      <c r="F28" s="67"/>
      <c r="G28" s="67"/>
      <c r="H28" s="67"/>
      <c r="I28" s="68"/>
      <c r="J28" s="68"/>
      <c r="K28" s="69"/>
      <c r="L28" s="70"/>
      <c r="M28" s="67"/>
      <c r="N28" s="67"/>
      <c r="O28" s="67"/>
      <c r="P28" s="67"/>
      <c r="Q28" s="67"/>
      <c r="R28" s="68"/>
      <c r="S28" s="68"/>
      <c r="T28" s="69"/>
      <c r="U28" s="70"/>
      <c r="V28" s="67"/>
      <c r="W28" s="67"/>
      <c r="X28" s="58">
        <f t="shared" si="2"/>
        <v>1700</v>
      </c>
      <c r="Y28" s="468"/>
      <c r="Z28" s="79"/>
      <c r="AA28" s="77"/>
      <c r="AB28" s="72"/>
      <c r="AC28" s="73"/>
      <c r="AD28" s="74"/>
      <c r="AE28" s="75"/>
      <c r="AF28" s="76"/>
      <c r="AG28" s="80">
        <f t="shared" si="3"/>
        <v>-100</v>
      </c>
      <c r="AH28" s="469"/>
    </row>
    <row r="29" spans="2:34" x14ac:dyDescent="0.25">
      <c r="B29" s="64" t="s">
        <v>24</v>
      </c>
      <c r="C29" s="78">
        <v>200</v>
      </c>
      <c r="D29" s="66"/>
      <c r="E29" s="67"/>
      <c r="F29" s="67"/>
      <c r="G29" s="67"/>
      <c r="H29" s="67"/>
      <c r="I29" s="68"/>
      <c r="J29" s="68"/>
      <c r="K29" s="69"/>
      <c r="L29" s="70"/>
      <c r="M29" s="67"/>
      <c r="N29" s="67"/>
      <c r="O29" s="67"/>
      <c r="P29" s="67"/>
      <c r="Q29" s="67"/>
      <c r="R29" s="68"/>
      <c r="S29" s="68"/>
      <c r="T29" s="69"/>
      <c r="U29" s="70"/>
      <c r="V29" s="67"/>
      <c r="W29" s="67"/>
      <c r="X29" s="58">
        <f t="shared" si="2"/>
        <v>170</v>
      </c>
      <c r="Y29" s="468"/>
      <c r="Z29" s="59"/>
      <c r="AA29" s="77"/>
      <c r="AB29" s="72"/>
      <c r="AC29" s="73"/>
      <c r="AD29" s="74"/>
      <c r="AE29" s="75"/>
      <c r="AF29" s="76"/>
      <c r="AG29" s="61">
        <f t="shared" si="3"/>
        <v>-100</v>
      </c>
      <c r="AH29" s="469"/>
    </row>
    <row r="30" spans="2:34" x14ac:dyDescent="0.25">
      <c r="B30" s="64" t="s">
        <v>25</v>
      </c>
      <c r="C30" s="78">
        <v>170</v>
      </c>
      <c r="D30" s="66"/>
      <c r="E30" s="67"/>
      <c r="F30" s="67"/>
      <c r="G30" s="67"/>
      <c r="H30" s="67"/>
      <c r="I30" s="68"/>
      <c r="J30" s="68"/>
      <c r="K30" s="69"/>
      <c r="L30" s="70"/>
      <c r="M30" s="67"/>
      <c r="N30" s="67"/>
      <c r="O30" s="67"/>
      <c r="P30" s="67"/>
      <c r="Q30" s="67"/>
      <c r="R30" s="68"/>
      <c r="S30" s="68"/>
      <c r="T30" s="69"/>
      <c r="U30" s="70"/>
      <c r="V30" s="67"/>
      <c r="W30" s="67"/>
      <c r="X30" s="58">
        <f t="shared" si="2"/>
        <v>144.5</v>
      </c>
      <c r="Y30" s="468"/>
      <c r="Z30" s="59"/>
      <c r="AA30" s="77"/>
      <c r="AB30" s="72"/>
      <c r="AC30" s="73"/>
      <c r="AD30" s="74"/>
      <c r="AE30" s="75"/>
      <c r="AF30" s="76"/>
      <c r="AG30" s="61">
        <f t="shared" si="3"/>
        <v>-100</v>
      </c>
      <c r="AH30" s="469"/>
    </row>
    <row r="31" spans="2:34" x14ac:dyDescent="0.25">
      <c r="B31" s="64" t="s">
        <v>26</v>
      </c>
      <c r="C31" s="470">
        <v>120</v>
      </c>
      <c r="D31" s="66"/>
      <c r="E31" s="67"/>
      <c r="F31" s="67"/>
      <c r="G31" s="67"/>
      <c r="H31" s="67"/>
      <c r="I31" s="68"/>
      <c r="J31" s="68"/>
      <c r="K31" s="69"/>
      <c r="L31" s="70"/>
      <c r="M31" s="67"/>
      <c r="N31" s="67"/>
      <c r="O31" s="67"/>
      <c r="P31" s="67"/>
      <c r="Q31" s="67"/>
      <c r="R31" s="68"/>
      <c r="S31" s="68"/>
      <c r="T31" s="69"/>
      <c r="U31" s="70"/>
      <c r="V31" s="67"/>
      <c r="W31" s="67"/>
      <c r="X31" s="471">
        <f t="shared" si="2"/>
        <v>102</v>
      </c>
      <c r="Y31" s="468"/>
      <c r="Z31" s="472"/>
      <c r="AA31" s="77"/>
      <c r="AB31" s="72"/>
      <c r="AC31" s="73"/>
      <c r="AD31" s="74"/>
      <c r="AE31" s="75"/>
      <c r="AF31" s="76"/>
      <c r="AG31" s="473">
        <f t="shared" si="3"/>
        <v>-100</v>
      </c>
      <c r="AH31" s="469"/>
    </row>
    <row r="32" spans="2:34" x14ac:dyDescent="0.25">
      <c r="B32" s="64" t="s">
        <v>27</v>
      </c>
      <c r="C32" s="470"/>
      <c r="D32" s="66"/>
      <c r="E32" s="67"/>
      <c r="F32" s="67"/>
      <c r="G32" s="67"/>
      <c r="H32" s="67"/>
      <c r="I32" s="68"/>
      <c r="J32" s="68"/>
      <c r="K32" s="69"/>
      <c r="L32" s="70"/>
      <c r="M32" s="67"/>
      <c r="N32" s="67"/>
      <c r="O32" s="67"/>
      <c r="P32" s="67"/>
      <c r="Q32" s="67"/>
      <c r="R32" s="68"/>
      <c r="S32" s="68"/>
      <c r="T32" s="69"/>
      <c r="U32" s="70"/>
      <c r="V32" s="67"/>
      <c r="W32" s="67"/>
      <c r="X32" s="471"/>
      <c r="Y32" s="468"/>
      <c r="Z32" s="472"/>
      <c r="AA32" s="77"/>
      <c r="AB32" s="72"/>
      <c r="AC32" s="73"/>
      <c r="AD32" s="74"/>
      <c r="AE32" s="75"/>
      <c r="AF32" s="76"/>
      <c r="AG32" s="473"/>
      <c r="AH32" s="469"/>
    </row>
    <row r="33" spans="2:34" x14ac:dyDescent="0.25">
      <c r="B33" s="64" t="s">
        <v>28</v>
      </c>
      <c r="C33" s="78">
        <v>44</v>
      </c>
      <c r="D33" s="66"/>
      <c r="E33" s="67"/>
      <c r="F33" s="67"/>
      <c r="G33" s="67"/>
      <c r="H33" s="67"/>
      <c r="I33" s="68"/>
      <c r="J33" s="68"/>
      <c r="K33" s="69"/>
      <c r="L33" s="70"/>
      <c r="M33" s="67"/>
      <c r="N33" s="67"/>
      <c r="O33" s="67"/>
      <c r="P33" s="67"/>
      <c r="Q33" s="67"/>
      <c r="R33" s="68"/>
      <c r="S33" s="68"/>
      <c r="T33" s="69"/>
      <c r="U33" s="70"/>
      <c r="V33" s="67"/>
      <c r="W33" s="67"/>
      <c r="X33" s="58">
        <f t="shared" ref="X33:X41" si="4">C33*0.85</f>
        <v>37.4</v>
      </c>
      <c r="Y33" s="468"/>
      <c r="Z33" s="59"/>
      <c r="AA33" s="77"/>
      <c r="AB33" s="72"/>
      <c r="AC33" s="73"/>
      <c r="AD33" s="74"/>
      <c r="AE33" s="75"/>
      <c r="AF33" s="76"/>
      <c r="AG33" s="61">
        <f t="shared" ref="AG33:AG41" si="5">Z33/C33*100-100</f>
        <v>-100</v>
      </c>
      <c r="AH33" s="469"/>
    </row>
    <row r="34" spans="2:34" x14ac:dyDescent="0.25">
      <c r="B34" s="64" t="s">
        <v>29</v>
      </c>
      <c r="C34" s="78">
        <v>231</v>
      </c>
      <c r="D34" s="66"/>
      <c r="E34" s="67"/>
      <c r="F34" s="67"/>
      <c r="G34" s="67"/>
      <c r="H34" s="67"/>
      <c r="I34" s="68"/>
      <c r="J34" s="68"/>
      <c r="K34" s="69"/>
      <c r="L34" s="70"/>
      <c r="M34" s="67"/>
      <c r="N34" s="67"/>
      <c r="O34" s="67"/>
      <c r="P34" s="67"/>
      <c r="Q34" s="67"/>
      <c r="R34" s="68"/>
      <c r="S34" s="68"/>
      <c r="T34" s="69"/>
      <c r="U34" s="70"/>
      <c r="V34" s="67"/>
      <c r="W34" s="67"/>
      <c r="X34" s="58">
        <f t="shared" si="4"/>
        <v>196.35</v>
      </c>
      <c r="Y34" s="468"/>
      <c r="Z34" s="59"/>
      <c r="AA34" s="77"/>
      <c r="AB34" s="72"/>
      <c r="AC34" s="73"/>
      <c r="AD34" s="74"/>
      <c r="AE34" s="75"/>
      <c r="AF34" s="76"/>
      <c r="AG34" s="61">
        <f t="shared" si="5"/>
        <v>-100</v>
      </c>
      <c r="AH34" s="469"/>
    </row>
    <row r="35" spans="2:34" x14ac:dyDescent="0.25">
      <c r="B35" s="64" t="s">
        <v>7</v>
      </c>
      <c r="C35" s="78">
        <v>130</v>
      </c>
      <c r="D35" s="66"/>
      <c r="E35" s="67"/>
      <c r="F35" s="67"/>
      <c r="G35" s="67"/>
      <c r="H35" s="67"/>
      <c r="I35" s="68"/>
      <c r="J35" s="68"/>
      <c r="K35" s="69"/>
      <c r="L35" s="70"/>
      <c r="M35" s="67"/>
      <c r="N35" s="67"/>
      <c r="O35" s="67"/>
      <c r="P35" s="67"/>
      <c r="Q35" s="67"/>
      <c r="R35" s="68"/>
      <c r="S35" s="68"/>
      <c r="T35" s="69"/>
      <c r="U35" s="70"/>
      <c r="V35" s="67"/>
      <c r="W35" s="67"/>
      <c r="X35" s="58">
        <f t="shared" si="4"/>
        <v>110.5</v>
      </c>
      <c r="Y35" s="468"/>
      <c r="Z35" s="59"/>
      <c r="AA35" s="77"/>
      <c r="AB35" s="72"/>
      <c r="AC35" s="73"/>
      <c r="AD35" s="74"/>
      <c r="AE35" s="75"/>
      <c r="AF35" s="76"/>
      <c r="AG35" s="61">
        <f t="shared" si="5"/>
        <v>-100</v>
      </c>
      <c r="AH35" s="469"/>
    </row>
    <row r="36" spans="2:34" x14ac:dyDescent="0.25">
      <c r="B36" s="64" t="s">
        <v>131</v>
      </c>
      <c r="C36" s="78">
        <v>89</v>
      </c>
      <c r="D36" s="66"/>
      <c r="E36" s="67"/>
      <c r="F36" s="67"/>
      <c r="G36" s="67"/>
      <c r="H36" s="67"/>
      <c r="I36" s="68"/>
      <c r="J36" s="68"/>
      <c r="K36" s="69"/>
      <c r="L36" s="70"/>
      <c r="M36" s="67"/>
      <c r="N36" s="67"/>
      <c r="O36" s="67"/>
      <c r="P36" s="67"/>
      <c r="Q36" s="67"/>
      <c r="R36" s="68"/>
      <c r="S36" s="68"/>
      <c r="T36" s="69"/>
      <c r="U36" s="70"/>
      <c r="V36" s="67"/>
      <c r="W36" s="67"/>
      <c r="X36" s="58">
        <f t="shared" si="4"/>
        <v>75.649999999999991</v>
      </c>
      <c r="Y36" s="468"/>
      <c r="Z36" s="59"/>
      <c r="AA36" s="77"/>
      <c r="AB36" s="72"/>
      <c r="AC36" s="73"/>
      <c r="AD36" s="74"/>
      <c r="AE36" s="75"/>
      <c r="AF36" s="76"/>
      <c r="AG36" s="61">
        <f t="shared" si="5"/>
        <v>-100</v>
      </c>
      <c r="AH36" s="469"/>
    </row>
    <row r="37" spans="2:34" x14ac:dyDescent="0.25">
      <c r="B37" s="64" t="s">
        <v>132</v>
      </c>
      <c r="C37" s="78">
        <v>81</v>
      </c>
      <c r="D37" s="66"/>
      <c r="E37" s="67"/>
      <c r="F37" s="67"/>
      <c r="G37" s="67"/>
      <c r="H37" s="67"/>
      <c r="I37" s="68"/>
      <c r="J37" s="68"/>
      <c r="K37" s="69"/>
      <c r="L37" s="70"/>
      <c r="M37" s="67"/>
      <c r="N37" s="67"/>
      <c r="O37" s="67"/>
      <c r="P37" s="67"/>
      <c r="Q37" s="67"/>
      <c r="R37" s="68"/>
      <c r="S37" s="68"/>
      <c r="T37" s="69"/>
      <c r="U37" s="70"/>
      <c r="V37" s="67"/>
      <c r="W37" s="67"/>
      <c r="X37" s="58">
        <f t="shared" si="4"/>
        <v>68.849999999999994</v>
      </c>
      <c r="Y37" s="468"/>
      <c r="Z37" s="79"/>
      <c r="AA37" s="77"/>
      <c r="AB37" s="72"/>
      <c r="AC37" s="73"/>
      <c r="AD37" s="74"/>
      <c r="AE37" s="75"/>
      <c r="AF37" s="76"/>
      <c r="AG37" s="61">
        <f t="shared" si="5"/>
        <v>-100</v>
      </c>
      <c r="AH37" s="469"/>
    </row>
    <row r="38" spans="2:34" x14ac:dyDescent="0.25">
      <c r="B38" s="64" t="s">
        <v>10</v>
      </c>
      <c r="C38" s="78">
        <v>34</v>
      </c>
      <c r="D38" s="66"/>
      <c r="E38" s="67"/>
      <c r="F38" s="67"/>
      <c r="G38" s="67"/>
      <c r="H38" s="67"/>
      <c r="I38" s="68"/>
      <c r="J38" s="68"/>
      <c r="K38" s="69"/>
      <c r="L38" s="70"/>
      <c r="M38" s="67"/>
      <c r="N38" s="67"/>
      <c r="O38" s="67"/>
      <c r="P38" s="67"/>
      <c r="Q38" s="67"/>
      <c r="R38" s="68"/>
      <c r="S38" s="68"/>
      <c r="T38" s="69"/>
      <c r="U38" s="70"/>
      <c r="V38" s="67"/>
      <c r="W38" s="67"/>
      <c r="X38" s="58">
        <f t="shared" si="4"/>
        <v>28.9</v>
      </c>
      <c r="Y38" s="468"/>
      <c r="Z38" s="65"/>
      <c r="AA38" s="77"/>
      <c r="AB38" s="72"/>
      <c r="AC38" s="73"/>
      <c r="AD38" s="74"/>
      <c r="AE38" s="75"/>
      <c r="AF38" s="76"/>
      <c r="AG38" s="61">
        <f t="shared" si="5"/>
        <v>-100</v>
      </c>
      <c r="AH38" s="469"/>
    </row>
    <row r="39" spans="2:34" x14ac:dyDescent="0.25">
      <c r="B39" s="64" t="s">
        <v>133</v>
      </c>
      <c r="C39" s="78">
        <v>30</v>
      </c>
      <c r="D39" s="66"/>
      <c r="E39" s="67"/>
      <c r="F39" s="67"/>
      <c r="G39" s="67"/>
      <c r="H39" s="67"/>
      <c r="I39" s="68"/>
      <c r="J39" s="68"/>
      <c r="K39" s="69"/>
      <c r="L39" s="70"/>
      <c r="M39" s="67"/>
      <c r="N39" s="67"/>
      <c r="O39" s="67"/>
      <c r="P39" s="67"/>
      <c r="Q39" s="67"/>
      <c r="R39" s="68"/>
      <c r="S39" s="68"/>
      <c r="T39" s="69"/>
      <c r="U39" s="70"/>
      <c r="V39" s="67"/>
      <c r="W39" s="67"/>
      <c r="X39" s="58">
        <f t="shared" si="4"/>
        <v>25.5</v>
      </c>
      <c r="Y39" s="468"/>
      <c r="Z39" s="78"/>
      <c r="AA39" s="77"/>
      <c r="AB39" s="72"/>
      <c r="AC39" s="73"/>
      <c r="AD39" s="74"/>
      <c r="AE39" s="75"/>
      <c r="AF39" s="76"/>
      <c r="AG39" s="80">
        <f t="shared" si="5"/>
        <v>-100</v>
      </c>
      <c r="AH39" s="469"/>
    </row>
    <row r="40" spans="2:34" x14ac:dyDescent="0.25">
      <c r="B40" s="64" t="s">
        <v>134</v>
      </c>
      <c r="C40" s="78">
        <v>30</v>
      </c>
      <c r="D40" s="66"/>
      <c r="E40" s="67"/>
      <c r="F40" s="67"/>
      <c r="G40" s="67"/>
      <c r="H40" s="67"/>
      <c r="I40" s="68"/>
      <c r="J40" s="68"/>
      <c r="K40" s="69"/>
      <c r="L40" s="70"/>
      <c r="M40" s="67"/>
      <c r="N40" s="67"/>
      <c r="O40" s="67"/>
      <c r="P40" s="67"/>
      <c r="Q40" s="67"/>
      <c r="R40" s="68"/>
      <c r="S40" s="68"/>
      <c r="T40" s="69"/>
      <c r="U40" s="70"/>
      <c r="V40" s="67"/>
      <c r="W40" s="67"/>
      <c r="X40" s="58">
        <f t="shared" si="4"/>
        <v>25.5</v>
      </c>
      <c r="Y40" s="468"/>
      <c r="Z40" s="65"/>
      <c r="AA40" s="77"/>
      <c r="AB40" s="72"/>
      <c r="AC40" s="73"/>
      <c r="AD40" s="74"/>
      <c r="AE40" s="75"/>
      <c r="AF40" s="76"/>
      <c r="AG40" s="61">
        <f t="shared" si="5"/>
        <v>-100</v>
      </c>
      <c r="AH40" s="469"/>
    </row>
    <row r="41" spans="2:34" x14ac:dyDescent="0.25">
      <c r="B41" s="82" t="s">
        <v>135</v>
      </c>
      <c r="C41" s="83">
        <v>12</v>
      </c>
      <c r="D41" s="66"/>
      <c r="E41" s="67"/>
      <c r="F41" s="67"/>
      <c r="G41" s="67"/>
      <c r="H41" s="67"/>
      <c r="I41" s="68"/>
      <c r="J41" s="68"/>
      <c r="K41" s="69"/>
      <c r="L41" s="70"/>
      <c r="M41" s="67"/>
      <c r="N41" s="67"/>
      <c r="O41" s="67"/>
      <c r="P41" s="67"/>
      <c r="Q41" s="67"/>
      <c r="R41" s="68"/>
      <c r="S41" s="68"/>
      <c r="T41" s="69"/>
      <c r="U41" s="70"/>
      <c r="V41" s="67"/>
      <c r="W41" s="67"/>
      <c r="X41" s="58">
        <f t="shared" si="4"/>
        <v>10.199999999999999</v>
      </c>
      <c r="Y41" s="468"/>
      <c r="Z41" s="84"/>
      <c r="AA41" s="77"/>
      <c r="AB41" s="72"/>
      <c r="AC41" s="73"/>
      <c r="AD41" s="74"/>
      <c r="AE41" s="75"/>
      <c r="AF41" s="76"/>
      <c r="AG41" s="61">
        <f t="shared" si="5"/>
        <v>-100</v>
      </c>
      <c r="AH41" s="469"/>
    </row>
    <row r="42" spans="2:34" x14ac:dyDescent="0.25">
      <c r="B42" s="85" t="s">
        <v>31</v>
      </c>
      <c r="C42" s="86">
        <v>7190</v>
      </c>
      <c r="D42" s="66"/>
      <c r="E42" s="67"/>
      <c r="F42" s="67"/>
      <c r="G42" s="67"/>
      <c r="H42" s="67"/>
      <c r="I42" s="68"/>
      <c r="J42" s="68"/>
      <c r="K42" s="69"/>
      <c r="L42" s="70"/>
      <c r="M42" s="67"/>
      <c r="N42" s="67"/>
      <c r="O42" s="67"/>
      <c r="P42" s="67"/>
      <c r="Q42" s="67"/>
      <c r="R42" s="68"/>
      <c r="S42" s="68"/>
      <c r="T42" s="69"/>
      <c r="U42" s="70"/>
      <c r="V42" s="67"/>
      <c r="W42" s="67"/>
      <c r="X42" s="58"/>
      <c r="Y42" s="468"/>
      <c r="Z42" s="86">
        <f>SUM(Z8:Z41)</f>
        <v>0</v>
      </c>
      <c r="AA42" s="77"/>
      <c r="AB42" s="72"/>
      <c r="AC42" s="73"/>
      <c r="AD42" s="74"/>
      <c r="AE42" s="75"/>
      <c r="AF42" s="76"/>
      <c r="AG42" s="61"/>
      <c r="AH42" s="469"/>
    </row>
    <row r="43" spans="2:34" x14ac:dyDescent="0.25">
      <c r="B43" s="87" t="s">
        <v>136</v>
      </c>
      <c r="C43" s="88">
        <v>900</v>
      </c>
      <c r="D43" s="67"/>
      <c r="E43" s="67"/>
      <c r="F43" s="67"/>
      <c r="G43" s="67"/>
      <c r="H43" s="67"/>
      <c r="I43" s="68"/>
      <c r="J43" s="68"/>
      <c r="K43" s="69"/>
      <c r="L43" s="70"/>
      <c r="M43" s="67"/>
      <c r="N43" s="67"/>
      <c r="O43" s="67"/>
      <c r="P43" s="67"/>
      <c r="Q43" s="67"/>
      <c r="R43" s="68"/>
      <c r="S43" s="68"/>
      <c r="T43" s="69"/>
      <c r="U43" s="70"/>
      <c r="V43" s="67"/>
      <c r="W43" s="67"/>
      <c r="X43" s="58"/>
      <c r="Y43" s="468"/>
      <c r="Z43" s="89"/>
      <c r="AA43" s="77"/>
      <c r="AB43" s="72"/>
      <c r="AC43" s="73"/>
      <c r="AD43" s="74"/>
      <c r="AE43" s="75"/>
      <c r="AF43" s="76"/>
      <c r="AG43" s="61"/>
      <c r="AH43" s="469"/>
    </row>
    <row r="44" spans="2:34" ht="37.5" customHeight="1" x14ac:dyDescent="0.25">
      <c r="B44" s="90" t="s">
        <v>137</v>
      </c>
      <c r="C44" s="91" t="s">
        <v>138</v>
      </c>
      <c r="D44" s="67"/>
      <c r="E44" s="67"/>
      <c r="F44" s="67"/>
      <c r="G44" s="67"/>
      <c r="H44" s="67"/>
      <c r="I44" s="68"/>
      <c r="J44" s="68"/>
      <c r="K44" s="69"/>
      <c r="L44" s="70"/>
      <c r="M44" s="67"/>
      <c r="N44" s="67"/>
      <c r="O44" s="67"/>
      <c r="P44" s="67"/>
      <c r="Q44" s="67"/>
      <c r="R44" s="68"/>
      <c r="S44" s="68"/>
      <c r="T44" s="69"/>
      <c r="U44" s="70"/>
      <c r="V44" s="67"/>
      <c r="W44" s="67"/>
      <c r="X44" s="58">
        <v>351</v>
      </c>
      <c r="Y44" s="468"/>
      <c r="Z44" s="83"/>
      <c r="AA44" s="77"/>
      <c r="AB44" s="72"/>
      <c r="AC44" s="73"/>
      <c r="AD44" s="74"/>
      <c r="AE44" s="75"/>
      <c r="AF44" s="76"/>
      <c r="AG44" s="61" t="e">
        <f>Z44/C44*100-100</f>
        <v>#VALUE!</v>
      </c>
      <c r="AH44" s="469"/>
    </row>
    <row r="45" spans="2:34" x14ac:dyDescent="0.25">
      <c r="B45" s="29" t="s">
        <v>13</v>
      </c>
      <c r="C45" s="92">
        <f>C42+C43</f>
        <v>8090</v>
      </c>
      <c r="D45" s="93"/>
      <c r="E45" s="94"/>
      <c r="F45" s="94"/>
      <c r="G45" s="94"/>
      <c r="H45" s="94"/>
      <c r="I45" s="95"/>
      <c r="J45" s="95"/>
      <c r="K45" s="96"/>
      <c r="L45" s="97"/>
      <c r="M45" s="94"/>
      <c r="N45" s="94"/>
      <c r="O45" s="94"/>
      <c r="P45" s="94"/>
      <c r="Q45" s="94"/>
      <c r="R45" s="95"/>
      <c r="S45" s="95"/>
      <c r="T45" s="96"/>
      <c r="U45" s="97"/>
      <c r="V45" s="94"/>
      <c r="W45" s="94"/>
      <c r="X45" s="98">
        <f>SUM(X8:X44)</f>
        <v>6463</v>
      </c>
      <c r="Y45" s="468"/>
      <c r="Z45" s="99">
        <f>Z44+Z43+Z42</f>
        <v>0</v>
      </c>
      <c r="AA45" s="77"/>
      <c r="AB45" s="72"/>
      <c r="AC45" s="73"/>
      <c r="AD45" s="74"/>
      <c r="AE45" s="75"/>
      <c r="AF45" s="76"/>
      <c r="AG45" s="61">
        <f>Z45/C45*100-100</f>
        <v>-100</v>
      </c>
      <c r="AH45" s="469"/>
    </row>
    <row r="46" spans="2:34" x14ac:dyDescent="0.25">
      <c r="B46" s="4"/>
      <c r="C46" s="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5"/>
      <c r="AA46" s="6"/>
      <c r="AB46" s="6"/>
      <c r="AC46" s="6"/>
      <c r="AD46" s="6"/>
      <c r="AE46" s="100"/>
      <c r="AF46"/>
      <c r="AG46"/>
    </row>
    <row r="47" spans="2:34" ht="23.25" x14ac:dyDescent="0.25">
      <c r="B47" s="101" t="s">
        <v>139</v>
      </c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5"/>
      <c r="AA47" s="6"/>
      <c r="AB47" s="6"/>
      <c r="AC47" s="6"/>
      <c r="AD47" s="6"/>
      <c r="AE47" s="100"/>
      <c r="AF47"/>
      <c r="AG47"/>
    </row>
    <row r="48" spans="2:34" x14ac:dyDescent="0.25">
      <c r="B48" s="4"/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5"/>
      <c r="AA48" s="6"/>
      <c r="AB48" s="6"/>
      <c r="AC48" s="6"/>
      <c r="AD48" s="6"/>
      <c r="AE48" s="100"/>
      <c r="AF48"/>
      <c r="AG48"/>
    </row>
    <row r="49" spans="2:34" ht="18.75" customHeight="1" x14ac:dyDescent="0.25">
      <c r="B49" s="462" t="s">
        <v>140</v>
      </c>
      <c r="C49" s="462" t="s">
        <v>106</v>
      </c>
      <c r="D49" s="462"/>
      <c r="E49" s="462"/>
      <c r="F49" s="462"/>
      <c r="G49" s="462"/>
      <c r="H49" s="462"/>
      <c r="I49" s="462"/>
      <c r="J49" s="462"/>
      <c r="K49" s="462"/>
      <c r="L49" s="462"/>
      <c r="M49" s="462"/>
      <c r="N49" s="462"/>
      <c r="O49" s="462"/>
      <c r="P49" s="462"/>
      <c r="Q49" s="462"/>
      <c r="R49" s="462"/>
      <c r="S49" s="462"/>
      <c r="T49" s="462"/>
      <c r="U49" s="462"/>
      <c r="V49" s="462"/>
      <c r="W49" s="462"/>
      <c r="X49" s="462"/>
      <c r="Y49" s="462"/>
      <c r="Z49" s="475" t="s">
        <v>109</v>
      </c>
      <c r="AA49" s="475"/>
      <c r="AB49" s="475"/>
      <c r="AC49" s="475"/>
      <c r="AD49" s="475"/>
      <c r="AE49" s="475"/>
      <c r="AF49" s="475"/>
      <c r="AG49" s="475"/>
      <c r="AH49" s="475"/>
    </row>
    <row r="50" spans="2:34" ht="18.75" customHeight="1" x14ac:dyDescent="0.25">
      <c r="B50" s="462"/>
      <c r="C50" s="465" t="s">
        <v>1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476" t="s">
        <v>141</v>
      </c>
      <c r="Y50" s="466" t="s">
        <v>111</v>
      </c>
      <c r="Z50" s="477" t="s">
        <v>54</v>
      </c>
      <c r="AA50" s="102"/>
      <c r="AB50" s="102"/>
      <c r="AC50" s="102"/>
      <c r="AD50" s="102"/>
      <c r="AE50" s="102"/>
      <c r="AF50" s="103"/>
      <c r="AG50" s="467" t="s">
        <v>117</v>
      </c>
      <c r="AH50" s="467" t="s">
        <v>118</v>
      </c>
    </row>
    <row r="51" spans="2:34" x14ac:dyDescent="0.25">
      <c r="B51" s="462"/>
      <c r="C51" s="465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476"/>
      <c r="Y51" s="466"/>
      <c r="Z51" s="477"/>
      <c r="AA51" s="104"/>
      <c r="AB51" s="104"/>
      <c r="AC51" s="104"/>
      <c r="AD51" s="104"/>
      <c r="AE51" s="104"/>
      <c r="AF51" s="105"/>
      <c r="AG51" s="467"/>
      <c r="AH51" s="467"/>
    </row>
    <row r="52" spans="2:34" x14ac:dyDescent="0.25">
      <c r="B52" s="106" t="s">
        <v>142</v>
      </c>
      <c r="C52" s="107">
        <v>11300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9">
        <f>C52*0.95</f>
        <v>10735</v>
      </c>
      <c r="Y52" s="478">
        <v>0.85</v>
      </c>
      <c r="Z52" s="110"/>
      <c r="AA52"/>
      <c r="AB52"/>
      <c r="AC52"/>
      <c r="AD52"/>
      <c r="AE52"/>
      <c r="AF52"/>
      <c r="AG52" s="111">
        <f>Z52/C52*100-100</f>
        <v>-100</v>
      </c>
      <c r="AH52" s="479">
        <f>Z56/C56</f>
        <v>0</v>
      </c>
    </row>
    <row r="53" spans="2:34" x14ac:dyDescent="0.25">
      <c r="B53" s="112" t="s">
        <v>143</v>
      </c>
      <c r="C53" s="113">
        <v>4800</v>
      </c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5">
        <f>C53*0.95</f>
        <v>4560</v>
      </c>
      <c r="Y53" s="478"/>
      <c r="Z53" s="81"/>
      <c r="AA53"/>
      <c r="AB53"/>
      <c r="AC53"/>
      <c r="AD53"/>
      <c r="AE53"/>
      <c r="AF53"/>
      <c r="AG53" s="111">
        <f>Z53/C53*100-100</f>
        <v>-100</v>
      </c>
      <c r="AH53" s="479"/>
    </row>
    <row r="54" spans="2:34" x14ac:dyDescent="0.25">
      <c r="B54" s="112" t="s">
        <v>144</v>
      </c>
      <c r="C54" s="113">
        <v>1950</v>
      </c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5">
        <f>C54*0.95</f>
        <v>1852.5</v>
      </c>
      <c r="Y54" s="478"/>
      <c r="Z54" s="81"/>
      <c r="AA54"/>
      <c r="AB54"/>
      <c r="AC54"/>
      <c r="AD54"/>
      <c r="AE54"/>
      <c r="AF54"/>
      <c r="AG54" s="111">
        <f>Z54/C54*100-100</f>
        <v>-100</v>
      </c>
      <c r="AH54" s="479"/>
    </row>
    <row r="55" spans="2:34" x14ac:dyDescent="0.25">
      <c r="B55" s="116" t="s">
        <v>145</v>
      </c>
      <c r="C55" s="117">
        <v>1400</v>
      </c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9">
        <f>C55*0.95</f>
        <v>1330</v>
      </c>
      <c r="Y55" s="478"/>
      <c r="Z55" s="120"/>
      <c r="AA55"/>
      <c r="AB55"/>
      <c r="AC55"/>
      <c r="AD55"/>
      <c r="AE55"/>
      <c r="AF55"/>
      <c r="AG55" s="121">
        <f>Z55/C55*100-100</f>
        <v>-100</v>
      </c>
      <c r="AH55" s="479"/>
    </row>
    <row r="56" spans="2:34" ht="20.25" x14ac:dyDescent="0.25">
      <c r="B56" s="122" t="s">
        <v>53</v>
      </c>
      <c r="C56" s="123">
        <f>SUM(C52:C55)</f>
        <v>19450</v>
      </c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4">
        <f>SUM(X52:X55)</f>
        <v>18477.5</v>
      </c>
      <c r="Y56" s="478"/>
      <c r="Z56" s="125">
        <f>SUM(Z52:Z55)</f>
        <v>0</v>
      </c>
      <c r="AA56"/>
      <c r="AB56"/>
      <c r="AC56"/>
      <c r="AD56"/>
      <c r="AE56"/>
      <c r="AF56"/>
      <c r="AG56" s="126">
        <f>SUM(AG52:AG55)</f>
        <v>-400</v>
      </c>
      <c r="AH56" s="479"/>
    </row>
    <row r="57" spans="2:34" x14ac:dyDescent="0.25">
      <c r="B57" s="4"/>
      <c r="C57" s="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5"/>
      <c r="AA57" s="6"/>
      <c r="AB57" s="6"/>
      <c r="AC57" s="6"/>
      <c r="AD57" s="6"/>
      <c r="AE57" s="100"/>
      <c r="AF57"/>
      <c r="AG57"/>
    </row>
    <row r="58" spans="2:34" ht="23.25" x14ac:dyDescent="0.25">
      <c r="B58" s="101" t="s">
        <v>146</v>
      </c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5"/>
      <c r="AA58" s="6"/>
      <c r="AB58" s="6"/>
      <c r="AC58" s="6"/>
      <c r="AD58" s="6"/>
      <c r="AE58" s="100"/>
      <c r="AF58"/>
      <c r="AG58"/>
    </row>
    <row r="59" spans="2:34" x14ac:dyDescent="0.25">
      <c r="B59" s="4"/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5"/>
      <c r="AA59" s="6"/>
      <c r="AB59" s="6"/>
      <c r="AC59" s="6"/>
      <c r="AD59" s="6"/>
      <c r="AE59" s="100"/>
      <c r="AF59"/>
      <c r="AG59"/>
    </row>
    <row r="60" spans="2:34" x14ac:dyDescent="0.25">
      <c r="B60" s="4"/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5"/>
      <c r="AA60" s="6"/>
      <c r="AB60" s="6"/>
      <c r="AC60" s="6"/>
      <c r="AD60" s="6"/>
      <c r="AE60" s="100"/>
      <c r="AF60"/>
      <c r="AG60"/>
    </row>
    <row r="61" spans="2:34" ht="18.75" customHeight="1" x14ac:dyDescent="0.25">
      <c r="B61" s="462" t="s">
        <v>147</v>
      </c>
      <c r="C61" s="462" t="s">
        <v>106</v>
      </c>
      <c r="D61" s="462"/>
      <c r="E61" s="462"/>
      <c r="F61" s="462"/>
      <c r="G61" s="462"/>
      <c r="H61" s="462"/>
      <c r="I61" s="462"/>
      <c r="J61" s="462"/>
      <c r="K61" s="462"/>
      <c r="L61" s="462"/>
      <c r="M61" s="462"/>
      <c r="N61" s="462"/>
      <c r="O61" s="462"/>
      <c r="P61" s="462"/>
      <c r="Q61" s="462"/>
      <c r="R61" s="462"/>
      <c r="S61" s="462"/>
      <c r="T61" s="462"/>
      <c r="U61" s="462"/>
      <c r="V61" s="462"/>
      <c r="W61" s="462"/>
      <c r="X61" s="462"/>
      <c r="Y61" s="462"/>
      <c r="Z61" s="475" t="s">
        <v>109</v>
      </c>
      <c r="AA61" s="475"/>
      <c r="AB61" s="475"/>
      <c r="AC61" s="475"/>
      <c r="AD61" s="475"/>
      <c r="AE61" s="475"/>
      <c r="AF61" s="475"/>
      <c r="AG61" s="475"/>
      <c r="AH61" s="475"/>
    </row>
    <row r="62" spans="2:34" ht="162.75" customHeight="1" x14ac:dyDescent="0.25">
      <c r="B62" s="462"/>
      <c r="C62" s="465" t="s">
        <v>1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466" t="s">
        <v>110</v>
      </c>
      <c r="Y62" s="466" t="s">
        <v>111</v>
      </c>
      <c r="Z62" s="466" t="s">
        <v>54</v>
      </c>
      <c r="AA62" s="31" t="s">
        <v>112</v>
      </c>
      <c r="AB62" s="32" t="s">
        <v>113</v>
      </c>
      <c r="AC62" s="33" t="s">
        <v>114</v>
      </c>
      <c r="AD62" s="33" t="s">
        <v>115</v>
      </c>
      <c r="AE62" s="34" t="s">
        <v>116</v>
      </c>
      <c r="AF62" s="35"/>
      <c r="AG62" s="467" t="s">
        <v>117</v>
      </c>
      <c r="AH62" s="467" t="s">
        <v>118</v>
      </c>
    </row>
    <row r="63" spans="2:34" x14ac:dyDescent="0.25">
      <c r="B63" s="462"/>
      <c r="C63" s="465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466"/>
      <c r="Y63" s="466"/>
      <c r="Z63" s="466"/>
      <c r="AA63" s="37" t="s">
        <v>119</v>
      </c>
      <c r="AB63" s="38" t="s">
        <v>120</v>
      </c>
      <c r="AC63" s="39"/>
      <c r="AD63" s="39"/>
      <c r="AE63" s="40"/>
      <c r="AF63" s="41"/>
      <c r="AG63" s="467"/>
      <c r="AH63" s="467"/>
    </row>
    <row r="64" spans="2:34" x14ac:dyDescent="0.25">
      <c r="B64" s="127" t="s">
        <v>148</v>
      </c>
      <c r="C64" s="128">
        <v>5</v>
      </c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30">
        <f t="shared" ref="X64:X71" si="6">C64*0.85</f>
        <v>4.25</v>
      </c>
      <c r="Y64" s="480">
        <v>0.85</v>
      </c>
      <c r="Z64" s="131"/>
      <c r="AA64" s="132"/>
      <c r="AB64" s="133"/>
      <c r="AC64" s="134"/>
      <c r="AD64" s="135"/>
      <c r="AE64" s="134"/>
      <c r="AF64" s="136"/>
      <c r="AG64" s="137">
        <f t="shared" ref="AG64:AG71" si="7">Z64/C64*100-100</f>
        <v>-100</v>
      </c>
      <c r="AH64" s="481">
        <f>Z89/C89</f>
        <v>0</v>
      </c>
    </row>
    <row r="65" spans="2:34" x14ac:dyDescent="0.25">
      <c r="B65" s="138" t="s">
        <v>149</v>
      </c>
      <c r="C65" s="139">
        <v>25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1">
        <f t="shared" si="6"/>
        <v>21.25</v>
      </c>
      <c r="Y65" s="480"/>
      <c r="Z65" s="142"/>
      <c r="AA65" s="143"/>
      <c r="AB65" s="144"/>
      <c r="AC65" s="145"/>
      <c r="AD65" s="146"/>
      <c r="AE65" s="145"/>
      <c r="AF65" s="147"/>
      <c r="AG65" s="148">
        <f t="shared" si="7"/>
        <v>-100</v>
      </c>
      <c r="AH65" s="481"/>
    </row>
    <row r="66" spans="2:34" x14ac:dyDescent="0.25">
      <c r="B66" s="138" t="s">
        <v>150</v>
      </c>
      <c r="C66" s="139">
        <v>16500</v>
      </c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1">
        <f t="shared" si="6"/>
        <v>14025</v>
      </c>
      <c r="Y66" s="480"/>
      <c r="Z66" s="142"/>
      <c r="AA66" s="143"/>
      <c r="AB66" s="144"/>
      <c r="AC66" s="145"/>
      <c r="AD66" s="146"/>
      <c r="AE66" s="145"/>
      <c r="AF66" s="147"/>
      <c r="AG66" s="148">
        <f t="shared" si="7"/>
        <v>-100</v>
      </c>
      <c r="AH66" s="481"/>
    </row>
    <row r="67" spans="2:34" x14ac:dyDescent="0.25">
      <c r="B67" s="138" t="s">
        <v>151</v>
      </c>
      <c r="C67" s="139">
        <v>5208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1">
        <f t="shared" si="6"/>
        <v>4426.8</v>
      </c>
      <c r="Y67" s="480"/>
      <c r="Z67" s="142"/>
      <c r="AA67" s="143"/>
      <c r="AB67" s="144"/>
      <c r="AC67" s="145"/>
      <c r="AD67" s="146"/>
      <c r="AE67" s="145"/>
      <c r="AF67" s="147"/>
      <c r="AG67" s="148">
        <f t="shared" si="7"/>
        <v>-100</v>
      </c>
      <c r="AH67" s="481"/>
    </row>
    <row r="68" spans="2:34" x14ac:dyDescent="0.25">
      <c r="B68" s="138" t="s">
        <v>34</v>
      </c>
      <c r="C68" s="139">
        <v>317</v>
      </c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1">
        <f t="shared" si="6"/>
        <v>269.45</v>
      </c>
      <c r="Y68" s="480"/>
      <c r="Z68" s="142"/>
      <c r="AA68" s="143"/>
      <c r="AB68" s="144"/>
      <c r="AC68" s="145"/>
      <c r="AD68" s="146"/>
      <c r="AE68" s="145"/>
      <c r="AF68" s="147"/>
      <c r="AG68" s="148">
        <f t="shared" si="7"/>
        <v>-100</v>
      </c>
      <c r="AH68" s="481"/>
    </row>
    <row r="69" spans="2:34" x14ac:dyDescent="0.25">
      <c r="B69" s="138" t="s">
        <v>35</v>
      </c>
      <c r="C69" s="139">
        <v>2083</v>
      </c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1">
        <f t="shared" si="6"/>
        <v>1770.55</v>
      </c>
      <c r="Y69" s="480"/>
      <c r="Z69" s="142"/>
      <c r="AA69" s="143"/>
      <c r="AB69" s="144"/>
      <c r="AC69" s="145"/>
      <c r="AD69" s="146"/>
      <c r="AE69" s="145"/>
      <c r="AF69" s="147"/>
      <c r="AG69" s="148">
        <f t="shared" si="7"/>
        <v>-100</v>
      </c>
      <c r="AH69" s="481"/>
    </row>
    <row r="70" spans="2:34" x14ac:dyDescent="0.25">
      <c r="B70" s="138" t="s">
        <v>36</v>
      </c>
      <c r="C70" s="139">
        <v>1250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1">
        <f t="shared" si="6"/>
        <v>1062.5</v>
      </c>
      <c r="Y70" s="480"/>
      <c r="Z70" s="142"/>
      <c r="AA70" s="143"/>
      <c r="AB70" s="144"/>
      <c r="AC70" s="145"/>
      <c r="AD70" s="146"/>
      <c r="AE70" s="145"/>
      <c r="AF70" s="147"/>
      <c r="AG70" s="148">
        <f t="shared" si="7"/>
        <v>-100</v>
      </c>
      <c r="AH70" s="481"/>
    </row>
    <row r="71" spans="2:34" x14ac:dyDescent="0.25">
      <c r="B71" s="138" t="s">
        <v>37</v>
      </c>
      <c r="C71" s="482">
        <v>327</v>
      </c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483">
        <f t="shared" si="6"/>
        <v>277.95</v>
      </c>
      <c r="Y71" s="480"/>
      <c r="Z71" s="484"/>
      <c r="AA71" s="143"/>
      <c r="AB71" s="144"/>
      <c r="AC71" s="145"/>
      <c r="AD71" s="146"/>
      <c r="AE71" s="145"/>
      <c r="AF71" s="147"/>
      <c r="AG71" s="485">
        <f t="shared" si="7"/>
        <v>-100</v>
      </c>
      <c r="AH71" s="481"/>
    </row>
    <row r="72" spans="2:34" x14ac:dyDescent="0.25">
      <c r="B72" s="138" t="s">
        <v>38</v>
      </c>
      <c r="C72" s="482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483"/>
      <c r="Y72" s="480"/>
      <c r="Z72" s="484"/>
      <c r="AA72" s="143"/>
      <c r="AB72" s="144"/>
      <c r="AC72" s="145"/>
      <c r="AD72" s="146"/>
      <c r="AE72" s="145"/>
      <c r="AF72" s="147"/>
      <c r="AG72" s="485"/>
      <c r="AH72" s="481"/>
    </row>
    <row r="73" spans="2:34" x14ac:dyDescent="0.25">
      <c r="B73" s="138" t="s">
        <v>39</v>
      </c>
      <c r="C73" s="482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483"/>
      <c r="Y73" s="480"/>
      <c r="Z73" s="484"/>
      <c r="AA73" s="143"/>
      <c r="AB73" s="144"/>
      <c r="AC73" s="145"/>
      <c r="AD73" s="146"/>
      <c r="AE73" s="145"/>
      <c r="AF73" s="147"/>
      <c r="AG73" s="485"/>
      <c r="AH73" s="481"/>
    </row>
    <row r="74" spans="2:34" x14ac:dyDescent="0.25">
      <c r="B74" s="138" t="s">
        <v>152</v>
      </c>
      <c r="C74" s="139">
        <v>1000</v>
      </c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1">
        <f t="shared" ref="X74:X87" si="8">C74*0.85</f>
        <v>850</v>
      </c>
      <c r="Y74" s="480"/>
      <c r="Z74" s="142"/>
      <c r="AA74" s="143"/>
      <c r="AB74" s="144"/>
      <c r="AC74" s="145"/>
      <c r="AD74" s="146"/>
      <c r="AE74" s="145"/>
      <c r="AF74" s="147"/>
      <c r="AG74" s="148">
        <f t="shared" ref="AG74:AG87" si="9">Z74/C74*100-100</f>
        <v>-100</v>
      </c>
      <c r="AH74" s="481"/>
    </row>
    <row r="75" spans="2:34" x14ac:dyDescent="0.25">
      <c r="B75" s="149" t="s">
        <v>40</v>
      </c>
      <c r="C75" s="150">
        <v>117</v>
      </c>
      <c r="D75" s="151"/>
      <c r="E75" s="151"/>
      <c r="F75" s="151"/>
      <c r="G75" s="151"/>
      <c r="H75" s="151"/>
      <c r="I75" s="152"/>
      <c r="J75" s="151"/>
      <c r="K75" s="151"/>
      <c r="L75" s="151"/>
      <c r="M75" s="151"/>
      <c r="N75" s="151"/>
      <c r="O75" s="151"/>
      <c r="P75" s="151"/>
      <c r="Q75" s="151"/>
      <c r="R75" s="152"/>
      <c r="S75" s="151"/>
      <c r="T75" s="151"/>
      <c r="U75" s="151"/>
      <c r="V75" s="151"/>
      <c r="W75" s="151"/>
      <c r="X75" s="141">
        <f t="shared" si="8"/>
        <v>99.45</v>
      </c>
      <c r="Y75" s="480"/>
      <c r="Z75" s="142"/>
      <c r="AA75" s="143"/>
      <c r="AB75" s="144"/>
      <c r="AC75" s="145"/>
      <c r="AD75" s="146"/>
      <c r="AE75" s="145"/>
      <c r="AF75" s="147"/>
      <c r="AG75" s="148">
        <f t="shared" si="9"/>
        <v>-100</v>
      </c>
      <c r="AH75" s="481"/>
    </row>
    <row r="76" spans="2:34" x14ac:dyDescent="0.25">
      <c r="B76" s="149" t="s">
        <v>41</v>
      </c>
      <c r="C76" s="150">
        <v>375</v>
      </c>
      <c r="D76" s="151"/>
      <c r="E76" s="151"/>
      <c r="F76" s="151"/>
      <c r="G76" s="151"/>
      <c r="H76" s="151"/>
      <c r="I76" s="152"/>
      <c r="J76" s="151"/>
      <c r="K76" s="151"/>
      <c r="L76" s="151"/>
      <c r="M76" s="151"/>
      <c r="N76" s="151"/>
      <c r="O76" s="151"/>
      <c r="P76" s="151"/>
      <c r="Q76" s="151"/>
      <c r="R76" s="152"/>
      <c r="S76" s="151"/>
      <c r="T76" s="151"/>
      <c r="U76" s="151"/>
      <c r="V76" s="151"/>
      <c r="W76" s="151"/>
      <c r="X76" s="141">
        <f t="shared" si="8"/>
        <v>318.75</v>
      </c>
      <c r="Y76" s="480"/>
      <c r="Z76" s="142"/>
      <c r="AA76" s="143"/>
      <c r="AB76" s="144"/>
      <c r="AC76" s="145"/>
      <c r="AD76" s="146"/>
      <c r="AE76" s="145"/>
      <c r="AF76" s="147"/>
      <c r="AG76" s="148">
        <f t="shared" si="9"/>
        <v>-100</v>
      </c>
      <c r="AH76" s="481"/>
    </row>
    <row r="77" spans="2:34" x14ac:dyDescent="0.25">
      <c r="B77" s="149" t="s">
        <v>42</v>
      </c>
      <c r="C77" s="150">
        <v>167</v>
      </c>
      <c r="D77" s="151"/>
      <c r="E77" s="151"/>
      <c r="F77" s="151"/>
      <c r="G77" s="151"/>
      <c r="H77" s="151"/>
      <c r="I77" s="152"/>
      <c r="J77" s="151"/>
      <c r="K77" s="151"/>
      <c r="L77" s="151"/>
      <c r="M77" s="151"/>
      <c r="N77" s="151"/>
      <c r="O77" s="151"/>
      <c r="P77" s="151"/>
      <c r="Q77" s="151"/>
      <c r="R77" s="152"/>
      <c r="S77" s="151"/>
      <c r="T77" s="151"/>
      <c r="U77" s="151"/>
      <c r="V77" s="151"/>
      <c r="W77" s="151"/>
      <c r="X77" s="141">
        <f t="shared" si="8"/>
        <v>141.94999999999999</v>
      </c>
      <c r="Y77" s="480"/>
      <c r="Z77" s="142"/>
      <c r="AA77" s="143"/>
      <c r="AB77" s="144"/>
      <c r="AC77" s="145"/>
      <c r="AD77" s="146"/>
      <c r="AE77" s="145"/>
      <c r="AF77" s="147"/>
      <c r="AG77" s="148">
        <f t="shared" si="9"/>
        <v>-100</v>
      </c>
      <c r="AH77" s="481"/>
    </row>
    <row r="78" spans="2:34" x14ac:dyDescent="0.25">
      <c r="B78" s="149" t="s">
        <v>43</v>
      </c>
      <c r="C78" s="150">
        <v>25</v>
      </c>
      <c r="D78" s="151"/>
      <c r="E78" s="151"/>
      <c r="F78" s="151"/>
      <c r="G78" s="151"/>
      <c r="H78" s="151"/>
      <c r="I78" s="152"/>
      <c r="J78" s="151"/>
      <c r="K78" s="151"/>
      <c r="L78" s="151"/>
      <c r="M78" s="151"/>
      <c r="N78" s="151"/>
      <c r="O78" s="151"/>
      <c r="P78" s="151"/>
      <c r="Q78" s="151"/>
      <c r="R78" s="152"/>
      <c r="S78" s="151"/>
      <c r="T78" s="151"/>
      <c r="U78" s="151"/>
      <c r="V78" s="151"/>
      <c r="W78" s="151"/>
      <c r="X78" s="141">
        <f t="shared" si="8"/>
        <v>21.25</v>
      </c>
      <c r="Y78" s="480"/>
      <c r="Z78" s="142"/>
      <c r="AA78" s="143"/>
      <c r="AB78" s="144"/>
      <c r="AC78" s="145"/>
      <c r="AD78" s="146"/>
      <c r="AE78" s="145"/>
      <c r="AF78" s="147"/>
      <c r="AG78" s="148">
        <f t="shared" si="9"/>
        <v>-100</v>
      </c>
      <c r="AH78" s="481"/>
    </row>
    <row r="79" spans="2:34" x14ac:dyDescent="0.25">
      <c r="B79" s="149" t="s">
        <v>44</v>
      </c>
      <c r="C79" s="150">
        <v>108</v>
      </c>
      <c r="D79" s="151"/>
      <c r="E79" s="151"/>
      <c r="F79" s="151"/>
      <c r="G79" s="151"/>
      <c r="H79" s="151"/>
      <c r="I79" s="152"/>
      <c r="J79" s="151"/>
      <c r="K79" s="151"/>
      <c r="L79" s="151"/>
      <c r="M79" s="151"/>
      <c r="N79" s="151"/>
      <c r="O79" s="151"/>
      <c r="P79" s="151"/>
      <c r="Q79" s="151"/>
      <c r="R79" s="152"/>
      <c r="S79" s="151"/>
      <c r="T79" s="151"/>
      <c r="U79" s="151"/>
      <c r="V79" s="151"/>
      <c r="W79" s="151"/>
      <c r="X79" s="141">
        <f t="shared" si="8"/>
        <v>91.8</v>
      </c>
      <c r="Y79" s="480"/>
      <c r="Z79" s="142"/>
      <c r="AA79" s="143"/>
      <c r="AB79" s="144"/>
      <c r="AC79" s="145"/>
      <c r="AD79" s="146"/>
      <c r="AE79" s="145"/>
      <c r="AF79" s="147"/>
      <c r="AG79" s="148">
        <f t="shared" si="9"/>
        <v>-100</v>
      </c>
      <c r="AH79" s="481"/>
    </row>
    <row r="80" spans="2:34" x14ac:dyDescent="0.25">
      <c r="B80" s="149" t="s">
        <v>153</v>
      </c>
      <c r="C80" s="150">
        <v>100</v>
      </c>
      <c r="D80" s="151"/>
      <c r="E80" s="151"/>
      <c r="F80" s="151"/>
      <c r="G80" s="151"/>
      <c r="H80" s="151"/>
      <c r="I80" s="152"/>
      <c r="J80" s="151"/>
      <c r="K80" s="151"/>
      <c r="L80" s="151"/>
      <c r="M80" s="151"/>
      <c r="N80" s="151"/>
      <c r="O80" s="151"/>
      <c r="P80" s="151"/>
      <c r="Q80" s="151"/>
      <c r="R80" s="152"/>
      <c r="S80" s="151"/>
      <c r="T80" s="151"/>
      <c r="U80" s="151"/>
      <c r="V80" s="151"/>
      <c r="W80" s="151"/>
      <c r="X80" s="141">
        <f t="shared" si="8"/>
        <v>85</v>
      </c>
      <c r="Y80" s="480"/>
      <c r="Z80" s="142"/>
      <c r="AA80" s="143"/>
      <c r="AB80" s="144"/>
      <c r="AC80" s="145"/>
      <c r="AD80" s="146"/>
      <c r="AE80" s="145"/>
      <c r="AF80" s="147"/>
      <c r="AG80" s="148">
        <f t="shared" si="9"/>
        <v>-100</v>
      </c>
      <c r="AH80" s="481"/>
    </row>
    <row r="81" spans="2:34" x14ac:dyDescent="0.25">
      <c r="B81" s="149" t="s">
        <v>46</v>
      </c>
      <c r="C81" s="150">
        <v>100</v>
      </c>
      <c r="D81" s="151"/>
      <c r="E81" s="151"/>
      <c r="F81" s="151"/>
      <c r="G81" s="151"/>
      <c r="H81" s="151"/>
      <c r="I81" s="152"/>
      <c r="J81" s="151"/>
      <c r="K81" s="151"/>
      <c r="L81" s="151"/>
      <c r="M81" s="151"/>
      <c r="N81" s="151"/>
      <c r="O81" s="151"/>
      <c r="P81" s="151"/>
      <c r="Q81" s="151"/>
      <c r="R81" s="152"/>
      <c r="S81" s="151"/>
      <c r="T81" s="151"/>
      <c r="U81" s="151"/>
      <c r="V81" s="151"/>
      <c r="W81" s="151"/>
      <c r="X81" s="141">
        <f t="shared" si="8"/>
        <v>85</v>
      </c>
      <c r="Y81" s="480"/>
      <c r="Z81" s="142"/>
      <c r="AA81" s="143"/>
      <c r="AB81" s="144"/>
      <c r="AC81" s="145"/>
      <c r="AD81" s="146"/>
      <c r="AE81" s="145"/>
      <c r="AF81" s="147"/>
      <c r="AG81" s="148">
        <f t="shared" si="9"/>
        <v>-100</v>
      </c>
      <c r="AH81" s="481"/>
    </row>
    <row r="82" spans="2:34" x14ac:dyDescent="0.25">
      <c r="B82" s="149" t="s">
        <v>47</v>
      </c>
      <c r="C82" s="150">
        <v>7</v>
      </c>
      <c r="D82" s="151"/>
      <c r="E82" s="151"/>
      <c r="F82" s="151"/>
      <c r="G82" s="151"/>
      <c r="H82" s="151"/>
      <c r="I82" s="152"/>
      <c r="J82" s="151"/>
      <c r="K82" s="151"/>
      <c r="L82" s="151"/>
      <c r="M82" s="151"/>
      <c r="N82" s="151"/>
      <c r="O82" s="151"/>
      <c r="P82" s="151"/>
      <c r="Q82" s="151"/>
      <c r="R82" s="152"/>
      <c r="S82" s="151"/>
      <c r="T82" s="151"/>
      <c r="U82" s="151"/>
      <c r="V82" s="151"/>
      <c r="W82" s="151"/>
      <c r="X82" s="141">
        <f t="shared" si="8"/>
        <v>5.95</v>
      </c>
      <c r="Y82" s="480"/>
      <c r="Z82" s="142"/>
      <c r="AA82" s="143"/>
      <c r="AB82" s="144"/>
      <c r="AC82" s="145"/>
      <c r="AD82" s="146"/>
      <c r="AE82" s="145"/>
      <c r="AF82" s="147"/>
      <c r="AG82" s="148">
        <f t="shared" si="9"/>
        <v>-100</v>
      </c>
      <c r="AH82" s="481"/>
    </row>
    <row r="83" spans="2:34" x14ac:dyDescent="0.25">
      <c r="B83" s="149" t="s">
        <v>48</v>
      </c>
      <c r="C83" s="150">
        <v>135</v>
      </c>
      <c r="D83" s="151"/>
      <c r="E83" s="151"/>
      <c r="F83" s="151"/>
      <c r="G83" s="151"/>
      <c r="H83" s="151"/>
      <c r="I83" s="152"/>
      <c r="J83" s="151"/>
      <c r="K83" s="151"/>
      <c r="L83" s="151"/>
      <c r="M83" s="151"/>
      <c r="N83" s="151"/>
      <c r="O83" s="151"/>
      <c r="P83" s="151"/>
      <c r="Q83" s="151"/>
      <c r="R83" s="152"/>
      <c r="S83" s="151"/>
      <c r="T83" s="151"/>
      <c r="U83" s="151"/>
      <c r="V83" s="151"/>
      <c r="W83" s="151"/>
      <c r="X83" s="141">
        <f t="shared" si="8"/>
        <v>114.75</v>
      </c>
      <c r="Y83" s="480"/>
      <c r="Z83" s="142"/>
      <c r="AA83" s="143"/>
      <c r="AB83" s="144"/>
      <c r="AC83" s="145"/>
      <c r="AD83" s="146"/>
      <c r="AE83" s="145"/>
      <c r="AF83" s="147"/>
      <c r="AG83" s="148">
        <f t="shared" si="9"/>
        <v>-100</v>
      </c>
      <c r="AH83" s="481"/>
    </row>
    <row r="84" spans="2:34" x14ac:dyDescent="0.25">
      <c r="B84" s="149" t="s">
        <v>49</v>
      </c>
      <c r="C84" s="150">
        <v>10</v>
      </c>
      <c r="D84" s="151"/>
      <c r="E84" s="151"/>
      <c r="F84" s="151"/>
      <c r="G84" s="151"/>
      <c r="H84" s="151"/>
      <c r="I84" s="152"/>
      <c r="J84" s="151"/>
      <c r="K84" s="151"/>
      <c r="L84" s="151"/>
      <c r="M84" s="151"/>
      <c r="N84" s="151"/>
      <c r="O84" s="151"/>
      <c r="P84" s="151"/>
      <c r="Q84" s="151"/>
      <c r="R84" s="152"/>
      <c r="S84" s="151"/>
      <c r="T84" s="151"/>
      <c r="U84" s="151"/>
      <c r="V84" s="151"/>
      <c r="W84" s="151"/>
      <c r="X84" s="141">
        <f t="shared" si="8"/>
        <v>8.5</v>
      </c>
      <c r="Y84" s="480"/>
      <c r="Z84" s="142"/>
      <c r="AA84" s="143"/>
      <c r="AB84" s="144"/>
      <c r="AC84" s="145"/>
      <c r="AD84" s="146"/>
      <c r="AE84" s="145"/>
      <c r="AF84" s="147"/>
      <c r="AG84" s="148">
        <f t="shared" si="9"/>
        <v>-100</v>
      </c>
      <c r="AH84" s="481"/>
    </row>
    <row r="85" spans="2:34" x14ac:dyDescent="0.25">
      <c r="B85" s="149" t="s">
        <v>154</v>
      </c>
      <c r="C85" s="150">
        <v>5</v>
      </c>
      <c r="D85" s="151"/>
      <c r="E85" s="151"/>
      <c r="F85" s="151"/>
      <c r="G85" s="151"/>
      <c r="H85" s="151"/>
      <c r="I85" s="152"/>
      <c r="J85" s="151"/>
      <c r="K85" s="151"/>
      <c r="L85" s="151"/>
      <c r="M85" s="151"/>
      <c r="N85" s="151"/>
      <c r="O85" s="151"/>
      <c r="P85" s="151"/>
      <c r="Q85" s="151"/>
      <c r="R85" s="152"/>
      <c r="S85" s="151"/>
      <c r="T85" s="151"/>
      <c r="U85" s="151"/>
      <c r="V85" s="151"/>
      <c r="W85" s="151"/>
      <c r="X85" s="141">
        <f t="shared" si="8"/>
        <v>4.25</v>
      </c>
      <c r="Y85" s="480"/>
      <c r="Z85" s="142"/>
      <c r="AA85" s="143"/>
      <c r="AB85" s="144"/>
      <c r="AC85" s="145"/>
      <c r="AD85" s="146"/>
      <c r="AE85" s="145"/>
      <c r="AF85" s="147"/>
      <c r="AG85" s="148">
        <f t="shared" si="9"/>
        <v>-100</v>
      </c>
      <c r="AH85" s="481"/>
    </row>
    <row r="86" spans="2:34" x14ac:dyDescent="0.25">
      <c r="B86" s="149" t="s">
        <v>51</v>
      </c>
      <c r="C86" s="150">
        <v>3</v>
      </c>
      <c r="D86" s="151"/>
      <c r="E86" s="151"/>
      <c r="F86" s="151"/>
      <c r="G86" s="151"/>
      <c r="H86" s="151"/>
      <c r="I86" s="152"/>
      <c r="J86" s="151"/>
      <c r="K86" s="151"/>
      <c r="L86" s="151"/>
      <c r="M86" s="151"/>
      <c r="N86" s="151"/>
      <c r="O86" s="151"/>
      <c r="P86" s="151"/>
      <c r="Q86" s="151"/>
      <c r="R86" s="152"/>
      <c r="S86" s="151"/>
      <c r="T86" s="151"/>
      <c r="U86" s="151"/>
      <c r="V86" s="151"/>
      <c r="W86" s="151"/>
      <c r="X86" s="141">
        <f t="shared" si="8"/>
        <v>2.5499999999999998</v>
      </c>
      <c r="Y86" s="480"/>
      <c r="Z86" s="142"/>
      <c r="AA86" s="143"/>
      <c r="AB86" s="144"/>
      <c r="AC86" s="145"/>
      <c r="AD86" s="146"/>
      <c r="AE86" s="145"/>
      <c r="AF86" s="153"/>
      <c r="AG86" s="154">
        <f t="shared" si="9"/>
        <v>-100</v>
      </c>
      <c r="AH86" s="481"/>
    </row>
    <row r="87" spans="2:34" x14ac:dyDescent="0.25">
      <c r="B87" s="155" t="s">
        <v>52</v>
      </c>
      <c r="C87" s="156">
        <v>2</v>
      </c>
      <c r="D87" s="157"/>
      <c r="E87" s="157"/>
      <c r="F87" s="157"/>
      <c r="G87" s="157"/>
      <c r="H87" s="157"/>
      <c r="I87" s="158"/>
      <c r="J87" s="157"/>
      <c r="K87" s="157"/>
      <c r="L87" s="157"/>
      <c r="M87" s="157"/>
      <c r="N87" s="157"/>
      <c r="O87" s="157"/>
      <c r="P87" s="157"/>
      <c r="Q87" s="157"/>
      <c r="R87" s="158"/>
      <c r="S87" s="157"/>
      <c r="T87" s="157"/>
      <c r="U87" s="157"/>
      <c r="V87" s="157"/>
      <c r="W87" s="157"/>
      <c r="X87" s="159">
        <f t="shared" si="8"/>
        <v>1.7</v>
      </c>
      <c r="Y87" s="480"/>
      <c r="Z87" s="142"/>
      <c r="AA87" s="160"/>
      <c r="AB87" s="161"/>
      <c r="AC87" s="162"/>
      <c r="AD87" s="162"/>
      <c r="AE87" s="162"/>
      <c r="AF87" s="147"/>
      <c r="AG87" s="148">
        <f t="shared" si="9"/>
        <v>-100</v>
      </c>
      <c r="AH87" s="481"/>
    </row>
    <row r="88" spans="2:34" ht="72" x14ac:dyDescent="0.25">
      <c r="B88" s="163" t="s">
        <v>155</v>
      </c>
      <c r="C88" s="164" t="s">
        <v>156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58" t="s">
        <v>156</v>
      </c>
      <c r="Y88" s="480"/>
      <c r="Z88" s="165"/>
      <c r="AA88" s="160"/>
      <c r="AB88" s="161"/>
      <c r="AC88" s="162"/>
      <c r="AD88" s="162"/>
      <c r="AE88" s="162"/>
      <c r="AF88" s="147"/>
      <c r="AG88" s="166" t="s">
        <v>157</v>
      </c>
      <c r="AH88" s="481"/>
    </row>
    <row r="89" spans="2:34" ht="23.25" x14ac:dyDescent="0.25">
      <c r="B89" s="167" t="s">
        <v>53</v>
      </c>
      <c r="C89" s="168">
        <f>C87+C86+C85+C84+C83+C82+C81+C80+C79+C78+C77+C76+C75+C74+C71+C70+C69+C68+C67+C66+C65+C64</f>
        <v>27869</v>
      </c>
      <c r="D89" s="169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1">
        <f>SUM(X64:X87)</f>
        <v>23688.65</v>
      </c>
      <c r="Y89" s="480"/>
      <c r="Z89" s="168">
        <f>SUM(Z64:Z88)</f>
        <v>0</v>
      </c>
      <c r="AA89" s="172"/>
      <c r="AB89" s="173"/>
      <c r="AC89" s="145"/>
      <c r="AD89" s="146"/>
      <c r="AE89" s="145"/>
      <c r="AF89" s="174"/>
      <c r="AG89" s="175">
        <f>Z89/C89*100</f>
        <v>0</v>
      </c>
      <c r="AH89" s="481"/>
    </row>
    <row r="90" spans="2:34" x14ac:dyDescent="0.25">
      <c r="B90"/>
      <c r="C90" s="176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 s="177"/>
    </row>
    <row r="91" spans="2:34" ht="23.25" x14ac:dyDescent="0.35">
      <c r="B91" s="178" t="s">
        <v>158</v>
      </c>
      <c r="C91" s="176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 s="177"/>
    </row>
    <row r="92" spans="2:34" x14ac:dyDescent="0.25">
      <c r="B92"/>
      <c r="C92" s="176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 s="177"/>
    </row>
    <row r="93" spans="2:34" ht="18.75" customHeight="1" x14ac:dyDescent="0.25">
      <c r="B93" s="462" t="s">
        <v>102</v>
      </c>
      <c r="C93" s="462" t="s">
        <v>106</v>
      </c>
      <c r="D93" s="462"/>
      <c r="E93" s="462"/>
      <c r="F93" s="462"/>
      <c r="G93" s="462"/>
      <c r="H93" s="462"/>
      <c r="I93" s="462"/>
      <c r="J93" s="462"/>
      <c r="K93" s="462"/>
      <c r="L93" s="462"/>
      <c r="M93" s="462"/>
      <c r="N93" s="462"/>
      <c r="O93" s="462"/>
      <c r="P93" s="462"/>
      <c r="Q93" s="462"/>
      <c r="R93" s="462"/>
      <c r="S93" s="462"/>
      <c r="T93" s="462"/>
      <c r="U93" s="462"/>
      <c r="V93" s="462"/>
      <c r="W93" s="462"/>
      <c r="X93" s="462"/>
      <c r="Y93" s="462"/>
      <c r="Z93" s="475" t="s">
        <v>109</v>
      </c>
      <c r="AA93" s="475"/>
      <c r="AB93" s="475"/>
      <c r="AC93" s="475"/>
      <c r="AD93" s="475"/>
      <c r="AE93" s="475"/>
      <c r="AF93" s="475"/>
      <c r="AG93" s="475"/>
      <c r="AH93" s="475"/>
    </row>
    <row r="94" spans="2:34" ht="162.75" customHeight="1" x14ac:dyDescent="0.25">
      <c r="B94" s="462"/>
      <c r="C94" s="465" t="s">
        <v>1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466" t="s">
        <v>110</v>
      </c>
      <c r="Y94" s="466" t="s">
        <v>111</v>
      </c>
      <c r="Z94" s="466" t="s">
        <v>54</v>
      </c>
      <c r="AA94" s="31" t="s">
        <v>112</v>
      </c>
      <c r="AB94" s="32" t="s">
        <v>113</v>
      </c>
      <c r="AC94" s="33" t="s">
        <v>114</v>
      </c>
      <c r="AD94" s="33" t="s">
        <v>115</v>
      </c>
      <c r="AE94" s="34" t="s">
        <v>116</v>
      </c>
      <c r="AF94" s="35"/>
      <c r="AG94" s="486" t="s">
        <v>117</v>
      </c>
      <c r="AH94" s="467" t="s">
        <v>118</v>
      </c>
    </row>
    <row r="95" spans="2:34" x14ac:dyDescent="0.25">
      <c r="B95" s="462"/>
      <c r="C95" s="465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466"/>
      <c r="Y95" s="466"/>
      <c r="Z95" s="466"/>
      <c r="AA95" s="37" t="s">
        <v>119</v>
      </c>
      <c r="AB95" s="38" t="s">
        <v>120</v>
      </c>
      <c r="AC95" s="39"/>
      <c r="AD95" s="39"/>
      <c r="AE95" s="40"/>
      <c r="AF95" s="41"/>
      <c r="AG95" s="486"/>
      <c r="AH95" s="467"/>
    </row>
    <row r="96" spans="2:34" x14ac:dyDescent="0.25">
      <c r="B96" s="179" t="s">
        <v>159</v>
      </c>
      <c r="C96" s="180">
        <v>720</v>
      </c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15">
        <f>C96*0.95</f>
        <v>684</v>
      </c>
      <c r="Y96" s="487">
        <v>0.95</v>
      </c>
      <c r="Z96" s="182"/>
      <c r="AA96"/>
      <c r="AB96"/>
      <c r="AC96"/>
      <c r="AD96"/>
      <c r="AE96"/>
      <c r="AF96"/>
      <c r="AG96" s="61">
        <f>Z96/C96*100-100</f>
        <v>-100</v>
      </c>
      <c r="AH96" s="488">
        <f>Z100/C100</f>
        <v>0</v>
      </c>
    </row>
    <row r="97" spans="2:35" x14ac:dyDescent="0.25">
      <c r="B97" s="183" t="s">
        <v>160</v>
      </c>
      <c r="C97" s="180">
        <v>450</v>
      </c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15">
        <f>C97*0.95</f>
        <v>427.5</v>
      </c>
      <c r="Y97" s="487"/>
      <c r="Z97" s="78"/>
      <c r="AA97"/>
      <c r="AB97"/>
      <c r="AC97"/>
      <c r="AD97"/>
      <c r="AE97"/>
      <c r="AF97"/>
      <c r="AG97" s="61">
        <f>Z97/C97*100-100</f>
        <v>-100</v>
      </c>
      <c r="AH97" s="488"/>
    </row>
    <row r="98" spans="2:35" x14ac:dyDescent="0.25">
      <c r="B98" s="183" t="s">
        <v>161</v>
      </c>
      <c r="C98" s="180">
        <v>390</v>
      </c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15">
        <f>C98*0.95</f>
        <v>370.5</v>
      </c>
      <c r="Y98" s="487"/>
      <c r="Z98" s="78"/>
      <c r="AA98"/>
      <c r="AB98"/>
      <c r="AC98"/>
      <c r="AD98"/>
      <c r="AE98"/>
      <c r="AF98"/>
      <c r="AG98" s="61">
        <f>Z98/C98*100-100</f>
        <v>-100</v>
      </c>
      <c r="AH98" s="488"/>
    </row>
    <row r="99" spans="2:35" x14ac:dyDescent="0.25">
      <c r="B99" s="184" t="s">
        <v>162</v>
      </c>
      <c r="C99" s="91">
        <v>40</v>
      </c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19">
        <f>C99*0.95</f>
        <v>38</v>
      </c>
      <c r="Y99" s="487"/>
      <c r="Z99" s="185"/>
      <c r="AA99"/>
      <c r="AB99"/>
      <c r="AC99"/>
      <c r="AD99"/>
      <c r="AE99"/>
      <c r="AF99"/>
      <c r="AG99" s="80">
        <f>Z99/C99*100-100</f>
        <v>-100</v>
      </c>
      <c r="AH99" s="488"/>
    </row>
    <row r="100" spans="2:35" ht="20.25" x14ac:dyDescent="0.25">
      <c r="B100" s="186" t="s">
        <v>53</v>
      </c>
      <c r="C100" s="125">
        <f>SUM(C96:C99)</f>
        <v>1600</v>
      </c>
      <c r="D100" s="187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9"/>
      <c r="X100" s="190">
        <f>SUM(X96:X99)</f>
        <v>1520</v>
      </c>
      <c r="Y100" s="487"/>
      <c r="Z100" s="125">
        <f>SUM(Z96:Z99)</f>
        <v>0</v>
      </c>
      <c r="AA100" s="104"/>
      <c r="AB100" s="104"/>
      <c r="AC100" s="104"/>
      <c r="AD100" s="104"/>
      <c r="AE100" s="104"/>
      <c r="AF100" s="105"/>
      <c r="AG100" s="191">
        <f>SUM(AG96:AG99)</f>
        <v>-400</v>
      </c>
      <c r="AH100" s="488"/>
    </row>
    <row r="101" spans="2:35" ht="36" customHeight="1" x14ac:dyDescent="0.3">
      <c r="B101" s="489" t="s">
        <v>163</v>
      </c>
      <c r="C101" s="489"/>
      <c r="D101" s="489"/>
      <c r="E101" s="489"/>
      <c r="F101" s="489"/>
      <c r="G101" s="489"/>
      <c r="H101" s="489"/>
      <c r="I101" s="489"/>
      <c r="J101" s="489"/>
      <c r="K101" s="489"/>
      <c r="L101" s="489"/>
      <c r="M101" s="489"/>
      <c r="N101" s="489"/>
      <c r="O101" s="489"/>
      <c r="P101" s="489"/>
      <c r="Q101" s="489"/>
      <c r="R101" s="489"/>
      <c r="S101" s="489"/>
      <c r="T101" s="489"/>
      <c r="U101" s="489"/>
      <c r="V101" s="489"/>
      <c r="W101" s="489"/>
      <c r="X101" s="489"/>
      <c r="Y101" s="489"/>
      <c r="Z101" s="489"/>
      <c r="AA101" s="489"/>
      <c r="AB101" s="489"/>
      <c r="AC101" s="489"/>
      <c r="AD101" s="489"/>
      <c r="AE101" s="489"/>
      <c r="AF101" s="489"/>
      <c r="AG101" s="489"/>
      <c r="AH101" s="489"/>
    </row>
    <row r="102" spans="2:35" ht="18.75" x14ac:dyDescent="0.3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</row>
    <row r="103" spans="2:35" ht="15" x14ac:dyDescent="0.25">
      <c r="B103" s="193"/>
      <c r="C103" s="19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2:35" ht="18.75" customHeight="1" x14ac:dyDescent="0.25">
      <c r="B104" s="193"/>
      <c r="C104" s="462" t="s">
        <v>106</v>
      </c>
      <c r="D104" s="462"/>
      <c r="E104" s="462"/>
      <c r="F104" s="462"/>
      <c r="G104" s="462"/>
      <c r="H104" s="462"/>
      <c r="I104" s="462"/>
      <c r="J104" s="462"/>
      <c r="K104" s="462"/>
      <c r="L104" s="462"/>
      <c r="M104" s="462"/>
      <c r="N104" s="462"/>
      <c r="O104" s="462"/>
      <c r="P104" s="462"/>
      <c r="Q104" s="462"/>
      <c r="R104" s="462"/>
      <c r="S104" s="462"/>
      <c r="T104" s="462"/>
      <c r="U104" s="462"/>
      <c r="V104" s="462"/>
      <c r="W104" s="462"/>
      <c r="X104" s="462"/>
      <c r="Y104" s="462"/>
      <c r="Z104" s="475" t="s">
        <v>109</v>
      </c>
      <c r="AA104" s="475"/>
      <c r="AB104" s="475"/>
      <c r="AC104" s="475"/>
      <c r="AD104" s="475"/>
      <c r="AE104" s="475"/>
      <c r="AF104" s="475"/>
      <c r="AG104" s="475"/>
      <c r="AH104" s="475"/>
    </row>
    <row r="105" spans="2:35" ht="18.75" customHeight="1" x14ac:dyDescent="0.25">
      <c r="B105" s="193"/>
      <c r="C105" s="490" t="s">
        <v>1</v>
      </c>
      <c r="D105" s="490"/>
      <c r="E105" s="490"/>
      <c r="F105" s="490"/>
      <c r="G105" s="490"/>
      <c r="H105" s="490"/>
      <c r="I105" s="490"/>
      <c r="J105" s="490"/>
      <c r="K105" s="490"/>
      <c r="L105" s="490"/>
      <c r="M105" s="490"/>
      <c r="N105" s="490"/>
      <c r="O105" s="490"/>
      <c r="P105" s="490"/>
      <c r="Q105" s="490"/>
      <c r="R105" s="490"/>
      <c r="S105" s="490"/>
      <c r="T105" s="490"/>
      <c r="U105" s="490"/>
      <c r="V105" s="490"/>
      <c r="W105" s="490"/>
      <c r="X105" s="490"/>
      <c r="Y105" s="490"/>
      <c r="Z105" s="466" t="s">
        <v>54</v>
      </c>
      <c r="AA105" s="194"/>
      <c r="AB105" s="194"/>
      <c r="AC105" s="194"/>
      <c r="AD105" s="194"/>
      <c r="AE105" s="194"/>
      <c r="AF105" s="194"/>
      <c r="AG105" s="194"/>
      <c r="AH105" s="467" t="s">
        <v>118</v>
      </c>
    </row>
    <row r="106" spans="2:35" x14ac:dyDescent="0.25">
      <c r="B106" s="195" t="s">
        <v>164</v>
      </c>
      <c r="C106" s="490"/>
      <c r="D106" s="490"/>
      <c r="E106" s="490"/>
      <c r="F106" s="490"/>
      <c r="G106" s="490"/>
      <c r="H106" s="490"/>
      <c r="I106" s="490"/>
      <c r="J106" s="490"/>
      <c r="K106" s="490"/>
      <c r="L106" s="490"/>
      <c r="M106" s="490"/>
      <c r="N106" s="490"/>
      <c r="O106" s="490"/>
      <c r="P106" s="490"/>
      <c r="Q106" s="490"/>
      <c r="R106" s="490"/>
      <c r="S106" s="490"/>
      <c r="T106" s="490"/>
      <c r="U106" s="490"/>
      <c r="V106" s="490"/>
      <c r="W106" s="490"/>
      <c r="X106" s="490"/>
      <c r="Y106" s="490"/>
      <c r="Z106" s="466"/>
      <c r="AA106"/>
      <c r="AB106"/>
      <c r="AC106"/>
      <c r="AD106"/>
      <c r="AE106"/>
      <c r="AF106"/>
      <c r="AG106"/>
      <c r="AH106" s="467"/>
    </row>
    <row r="107" spans="2:35" x14ac:dyDescent="0.25">
      <c r="B107" s="196" t="s">
        <v>165</v>
      </c>
      <c r="C107" s="491" t="s">
        <v>138</v>
      </c>
      <c r="Z107" s="197"/>
      <c r="AA107"/>
      <c r="AB107"/>
      <c r="AC107"/>
      <c r="AD107"/>
      <c r="AE107"/>
      <c r="AF107"/>
      <c r="AG107"/>
      <c r="AH107" s="492" t="s">
        <v>138</v>
      </c>
    </row>
    <row r="108" spans="2:35" x14ac:dyDescent="0.25">
      <c r="B108" s="198" t="s">
        <v>166</v>
      </c>
      <c r="C108" s="491"/>
      <c r="Z108" s="199"/>
      <c r="AA108"/>
      <c r="AB108"/>
      <c r="AC108"/>
      <c r="AD108"/>
      <c r="AE108"/>
      <c r="AF108"/>
      <c r="AG108"/>
      <c r="AH108" s="492"/>
    </row>
    <row r="109" spans="2:35" x14ac:dyDescent="0.25">
      <c r="B109" s="200" t="s">
        <v>167</v>
      </c>
      <c r="C109" s="491"/>
      <c r="Z109" s="201"/>
      <c r="AA109"/>
      <c r="AB109"/>
      <c r="AC109"/>
      <c r="AD109"/>
      <c r="AE109"/>
      <c r="AF109"/>
      <c r="AG109"/>
      <c r="AH109" s="492"/>
    </row>
    <row r="110" spans="2:35" ht="18.75" x14ac:dyDescent="0.3">
      <c r="B110" s="202" t="s">
        <v>53</v>
      </c>
      <c r="C110" s="491"/>
      <c r="Z110" s="203">
        <f>SUM(Z107:Z109)</f>
        <v>0</v>
      </c>
      <c r="AA110"/>
      <c r="AB110"/>
      <c r="AC110"/>
      <c r="AD110"/>
      <c r="AE110"/>
      <c r="AF110"/>
      <c r="AG110"/>
      <c r="AH110" s="492"/>
    </row>
    <row r="111" spans="2:35" ht="21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 s="204"/>
    </row>
    <row r="112" spans="2:35" ht="23.25" x14ac:dyDescent="0.25">
      <c r="B112" s="495" t="s">
        <v>168</v>
      </c>
      <c r="C112" s="495"/>
      <c r="D112" s="495"/>
      <c r="E112" s="495"/>
      <c r="F112" s="495"/>
      <c r="G112" s="495"/>
      <c r="H112" s="495"/>
      <c r="I112" s="495"/>
      <c r="J112" s="495"/>
      <c r="K112" s="495"/>
      <c r="L112" s="495"/>
      <c r="M112" s="495"/>
      <c r="N112" s="495"/>
      <c r="O112" s="495"/>
      <c r="P112" s="495"/>
      <c r="Q112" s="495"/>
      <c r="R112" s="495"/>
      <c r="S112" s="495"/>
      <c r="T112" s="495"/>
      <c r="U112" s="495"/>
      <c r="V112" s="495"/>
      <c r="W112" s="495"/>
      <c r="X112" s="495"/>
      <c r="Y112" s="495"/>
      <c r="Z112" s="495"/>
      <c r="AA112" s="495"/>
      <c r="AB112" s="495"/>
      <c r="AC112" s="495"/>
      <c r="AD112" s="495"/>
      <c r="AE112" s="495"/>
      <c r="AF112" s="495"/>
      <c r="AG112" s="495"/>
      <c r="AH112" s="495"/>
      <c r="AI112" s="495"/>
    </row>
    <row r="113" spans="2:38" ht="24.95" customHeight="1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 s="204"/>
    </row>
    <row r="114" spans="2:38" ht="49.5" customHeight="1" x14ac:dyDescent="0.25">
      <c r="B114" s="462" t="s">
        <v>169</v>
      </c>
      <c r="C114" s="496" t="s">
        <v>106</v>
      </c>
      <c r="D114" s="496"/>
      <c r="E114" s="496"/>
      <c r="F114" s="496"/>
      <c r="G114" s="496"/>
      <c r="H114" s="496"/>
      <c r="I114" s="496"/>
      <c r="J114" s="496"/>
      <c r="K114" s="496"/>
      <c r="L114" s="496"/>
      <c r="M114" s="496"/>
      <c r="N114" s="496"/>
      <c r="O114" s="496"/>
      <c r="P114" s="496"/>
      <c r="Q114" s="496"/>
      <c r="R114" s="496"/>
      <c r="S114" s="496"/>
      <c r="T114" s="496"/>
      <c r="U114" s="496"/>
      <c r="V114" s="496"/>
      <c r="W114" s="496"/>
      <c r="X114" s="496"/>
      <c r="Y114" s="496"/>
      <c r="Z114" s="475" t="s">
        <v>109</v>
      </c>
      <c r="AA114" s="475"/>
      <c r="AB114" s="475"/>
      <c r="AC114" s="475"/>
      <c r="AD114" s="475"/>
      <c r="AE114" s="475"/>
      <c r="AF114" s="475"/>
      <c r="AG114" s="475"/>
      <c r="AH114" s="475"/>
      <c r="AI114" s="475"/>
    </row>
    <row r="115" spans="2:38" ht="24.95" customHeight="1" x14ac:dyDescent="0.25">
      <c r="B115" s="462"/>
      <c r="C115" s="465" t="s">
        <v>170</v>
      </c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497" t="s">
        <v>171</v>
      </c>
      <c r="AA115" s="205"/>
      <c r="AB115" s="205"/>
      <c r="AC115" s="205"/>
      <c r="AD115" s="205"/>
      <c r="AE115" s="205"/>
      <c r="AF115" s="206"/>
      <c r="AG115" s="207"/>
      <c r="AH115" s="497" t="s">
        <v>55</v>
      </c>
      <c r="AI115" s="467" t="s">
        <v>118</v>
      </c>
    </row>
    <row r="116" spans="2:38" ht="83.25" customHeight="1" x14ac:dyDescent="0.25">
      <c r="B116" s="462"/>
      <c r="C116" s="465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497"/>
      <c r="AA116" s="181"/>
      <c r="AB116" s="181"/>
      <c r="AC116" s="181"/>
      <c r="AD116" s="181"/>
      <c r="AE116" s="181"/>
      <c r="AF116" s="161"/>
      <c r="AG116" s="208"/>
      <c r="AH116" s="497"/>
      <c r="AI116" s="467"/>
    </row>
    <row r="117" spans="2:38" ht="24.95" customHeight="1" x14ac:dyDescent="0.25">
      <c r="B117" s="209" t="s">
        <v>103</v>
      </c>
      <c r="C117" s="182">
        <v>34</v>
      </c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 s="210"/>
      <c r="AA117" s="2">
        <v>121</v>
      </c>
      <c r="AB117"/>
      <c r="AC117"/>
      <c r="AD117"/>
      <c r="AE117"/>
      <c r="AF117"/>
      <c r="AG117"/>
      <c r="AH117" s="211"/>
      <c r="AI117" s="493" t="e">
        <f>AH120/Z120</f>
        <v>#DIV/0!</v>
      </c>
    </row>
    <row r="118" spans="2:38" ht="24.95" customHeight="1" x14ac:dyDescent="0.25">
      <c r="B118" s="183" t="s">
        <v>104</v>
      </c>
      <c r="C118" s="78">
        <v>8</v>
      </c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 s="210"/>
      <c r="AA118" s="2">
        <v>16</v>
      </c>
      <c r="AB118"/>
      <c r="AC118"/>
      <c r="AD118"/>
      <c r="AE118"/>
      <c r="AF118"/>
      <c r="AG118"/>
      <c r="AH118" s="212"/>
      <c r="AI118" s="493"/>
    </row>
    <row r="119" spans="2:38" ht="24.95" customHeight="1" x14ac:dyDescent="0.25">
      <c r="B119" s="213" t="s">
        <v>105</v>
      </c>
      <c r="C119" s="185">
        <v>10</v>
      </c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 s="214"/>
      <c r="AA119" s="2">
        <v>33</v>
      </c>
      <c r="AB119"/>
      <c r="AC119"/>
      <c r="AD119"/>
      <c r="AE119"/>
      <c r="AF119"/>
      <c r="AG119"/>
      <c r="AH119" s="215"/>
      <c r="AI119" s="493"/>
    </row>
    <row r="120" spans="2:38" ht="24.95" customHeight="1" x14ac:dyDescent="0.3">
      <c r="B120" s="186" t="s">
        <v>53</v>
      </c>
      <c r="C120" s="125">
        <f>SUM(C117:C119)</f>
        <v>52</v>
      </c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 s="216">
        <f t="shared" ref="Z120:AH120" si="10">SUM(Z117:Z119)</f>
        <v>0</v>
      </c>
      <c r="AA120" s="216">
        <f t="shared" si="10"/>
        <v>170</v>
      </c>
      <c r="AB120" s="216">
        <f t="shared" si="10"/>
        <v>0</v>
      </c>
      <c r="AC120" s="216">
        <f t="shared" si="10"/>
        <v>0</v>
      </c>
      <c r="AD120" s="216">
        <f t="shared" si="10"/>
        <v>0</v>
      </c>
      <c r="AE120" s="216">
        <f t="shared" si="10"/>
        <v>0</v>
      </c>
      <c r="AF120" s="216">
        <f t="shared" si="10"/>
        <v>0</v>
      </c>
      <c r="AG120" s="216">
        <f t="shared" si="10"/>
        <v>0</v>
      </c>
      <c r="AH120" s="217">
        <f t="shared" si="10"/>
        <v>0</v>
      </c>
      <c r="AI120" s="493"/>
      <c r="AK120" s="218"/>
    </row>
    <row r="121" spans="2:38" ht="42.75" customHeight="1" x14ac:dyDescent="0.3">
      <c r="B121" s="494" t="s">
        <v>172</v>
      </c>
      <c r="C121" s="494"/>
      <c r="D121" s="494"/>
      <c r="E121" s="494"/>
      <c r="F121" s="494"/>
      <c r="G121" s="494"/>
      <c r="H121" s="494"/>
      <c r="I121" s="494"/>
      <c r="J121" s="494"/>
      <c r="K121" s="494"/>
      <c r="L121" s="494"/>
      <c r="M121" s="494"/>
      <c r="N121" s="494"/>
      <c r="O121" s="494"/>
      <c r="P121" s="494"/>
      <c r="Q121" s="494"/>
      <c r="R121" s="494"/>
      <c r="S121" s="494"/>
      <c r="T121" s="494"/>
      <c r="U121" s="494"/>
      <c r="V121" s="494"/>
      <c r="W121" s="494"/>
      <c r="X121" s="494"/>
      <c r="Y121" s="494"/>
      <c r="Z121" s="494"/>
      <c r="AA121" s="494"/>
      <c r="AB121" s="494"/>
      <c r="AC121" s="494"/>
      <c r="AD121" s="494"/>
      <c r="AE121" s="494"/>
      <c r="AF121" s="494"/>
      <c r="AG121" s="494"/>
      <c r="AH121" s="494"/>
      <c r="AI121" s="494"/>
      <c r="AL121" s="218"/>
    </row>
    <row r="122" spans="2:38" ht="24.95" customHeight="1" x14ac:dyDescent="0.25"/>
    <row r="123" spans="2:38" ht="24.95" customHeight="1" x14ac:dyDescent="0.25"/>
    <row r="124" spans="2:38" ht="24.95" customHeight="1" x14ac:dyDescent="0.25"/>
    <row r="125" spans="2:38" ht="24.95" customHeight="1" x14ac:dyDescent="0.25"/>
    <row r="126" spans="2:38" ht="24.95" customHeight="1" x14ac:dyDescent="0.25"/>
    <row r="127" spans="2:38" ht="24.95" customHeight="1" x14ac:dyDescent="0.25"/>
    <row r="128" spans="2:3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</sheetData>
  <mergeCells count="79">
    <mergeCell ref="AI117:AI120"/>
    <mergeCell ref="B121:AI121"/>
    <mergeCell ref="B112:AI112"/>
    <mergeCell ref="B114:B116"/>
    <mergeCell ref="C114:Y114"/>
    <mergeCell ref="Z114:AI114"/>
    <mergeCell ref="C115:C116"/>
    <mergeCell ref="Z115:Z116"/>
    <mergeCell ref="AH115:AH116"/>
    <mergeCell ref="AI115:AI116"/>
    <mergeCell ref="C105:Y106"/>
    <mergeCell ref="Z105:Z106"/>
    <mergeCell ref="AH105:AH106"/>
    <mergeCell ref="C107:C110"/>
    <mergeCell ref="AH107:AH110"/>
    <mergeCell ref="Y96:Y100"/>
    <mergeCell ref="AH96:AH100"/>
    <mergeCell ref="B101:AH101"/>
    <mergeCell ref="C104:Y104"/>
    <mergeCell ref="Z104:AH104"/>
    <mergeCell ref="B93:B95"/>
    <mergeCell ref="C93:Y93"/>
    <mergeCell ref="Z93:AH93"/>
    <mergeCell ref="C94:C95"/>
    <mergeCell ref="X94:X95"/>
    <mergeCell ref="Y94:Y95"/>
    <mergeCell ref="Z94:Z95"/>
    <mergeCell ref="AG94:AG95"/>
    <mergeCell ref="AH94:AH95"/>
    <mergeCell ref="Y64:Y89"/>
    <mergeCell ref="AH64:AH89"/>
    <mergeCell ref="C71:C73"/>
    <mergeCell ref="X71:X73"/>
    <mergeCell ref="Z71:Z73"/>
    <mergeCell ref="AG71:AG73"/>
    <mergeCell ref="Y52:Y56"/>
    <mergeCell ref="AH52:AH56"/>
    <mergeCell ref="B61:B63"/>
    <mergeCell ref="C61:Y61"/>
    <mergeCell ref="Z61:AH61"/>
    <mergeCell ref="C62:C63"/>
    <mergeCell ref="X62:X63"/>
    <mergeCell ref="Y62:Y63"/>
    <mergeCell ref="Z62:Z63"/>
    <mergeCell ref="AG62:AG63"/>
    <mergeCell ref="AH62:AH63"/>
    <mergeCell ref="B49:B51"/>
    <mergeCell ref="C49:Y49"/>
    <mergeCell ref="Z49:AH49"/>
    <mergeCell ref="C50:C51"/>
    <mergeCell ref="X50:X51"/>
    <mergeCell ref="Y50:Y51"/>
    <mergeCell ref="Z50:Z51"/>
    <mergeCell ref="AG50:AG51"/>
    <mergeCell ref="AH50:AH51"/>
    <mergeCell ref="Y8:Y45"/>
    <mergeCell ref="AH8:AH45"/>
    <mergeCell ref="C15:C16"/>
    <mergeCell ref="X15:X16"/>
    <mergeCell ref="Z15:Z16"/>
    <mergeCell ref="AG15:AG16"/>
    <mergeCell ref="C20:C22"/>
    <mergeCell ref="X20:X22"/>
    <mergeCell ref="Z20:Z22"/>
    <mergeCell ref="AG20:AG22"/>
    <mergeCell ref="C31:C32"/>
    <mergeCell ref="X31:X32"/>
    <mergeCell ref="Z31:Z32"/>
    <mergeCell ref="AG31:AG32"/>
    <mergeCell ref="B1:AI3"/>
    <mergeCell ref="B5:B7"/>
    <mergeCell ref="C5:Y5"/>
    <mergeCell ref="Z5:AH5"/>
    <mergeCell ref="C6:C7"/>
    <mergeCell ref="X6:X7"/>
    <mergeCell ref="Y6:Y7"/>
    <mergeCell ref="Z6:Z7"/>
    <mergeCell ref="AG6:AG7"/>
    <mergeCell ref="AH6:AH7"/>
  </mergeCells>
  <conditionalFormatting sqref="Z28">
    <cfRule type="cellIs" dxfId="5" priority="4" operator="lessThan">
      <formula>0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125"/>
  <sheetViews>
    <sheetView view="pageBreakPreview" zoomScaleNormal="61" workbookViewId="0">
      <selection activeCell="AO88" sqref="AO88"/>
    </sheetView>
  </sheetViews>
  <sheetFormatPr defaultRowHeight="18" x14ac:dyDescent="0.25"/>
  <cols>
    <col min="1" max="1" width="8.7109375"/>
    <col min="2" max="2" width="94.7109375" style="1"/>
    <col min="3" max="3" width="23.5703125" style="2"/>
    <col min="4" max="25" width="0" style="2" hidden="1"/>
    <col min="26" max="26" width="27.5703125" style="2"/>
    <col min="27" max="31" width="0" style="2" hidden="1"/>
    <col min="32" max="32" width="0" style="24" hidden="1"/>
    <col min="33" max="33" width="0" style="25" hidden="1"/>
    <col min="34" max="34" width="21.7109375"/>
    <col min="35" max="35" width="19.7109375"/>
    <col min="36" max="1025" width="8.7109375"/>
  </cols>
  <sheetData>
    <row r="1" spans="2:35" ht="15" x14ac:dyDescent="0.25">
      <c r="B1" s="461" t="s">
        <v>107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</row>
    <row r="2" spans="2:35" ht="15" x14ac:dyDescent="0.25"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</row>
    <row r="3" spans="2:35" ht="36" customHeight="1" x14ac:dyDescent="0.25"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</row>
    <row r="4" spans="2:35" ht="43.5" customHeight="1" x14ac:dyDescent="0.25">
      <c r="B4" s="26" t="s">
        <v>108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8"/>
    </row>
    <row r="5" spans="2:35" ht="38.25" customHeight="1" x14ac:dyDescent="0.25">
      <c r="B5" s="462" t="s">
        <v>0</v>
      </c>
      <c r="C5" s="463" t="s">
        <v>106</v>
      </c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4" t="s">
        <v>173</v>
      </c>
      <c r="AA5" s="464"/>
      <c r="AB5" s="464"/>
      <c r="AC5" s="464"/>
      <c r="AD5" s="464"/>
      <c r="AE5" s="464"/>
      <c r="AF5" s="464"/>
      <c r="AG5" s="464"/>
      <c r="AH5" s="464"/>
    </row>
    <row r="6" spans="2:35" ht="162.75" customHeight="1" x14ac:dyDescent="0.25">
      <c r="B6" s="462"/>
      <c r="C6" s="465" t="s">
        <v>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466" t="s">
        <v>110</v>
      </c>
      <c r="Y6" s="466" t="s">
        <v>111</v>
      </c>
      <c r="Z6" s="466" t="s">
        <v>54</v>
      </c>
      <c r="AA6" s="31" t="s">
        <v>112</v>
      </c>
      <c r="AB6" s="32" t="s">
        <v>113</v>
      </c>
      <c r="AC6" s="33" t="s">
        <v>114</v>
      </c>
      <c r="AD6" s="33" t="s">
        <v>115</v>
      </c>
      <c r="AE6" s="34" t="s">
        <v>116</v>
      </c>
      <c r="AF6" s="35"/>
      <c r="AG6" s="467" t="s">
        <v>117</v>
      </c>
      <c r="AH6" s="467" t="s">
        <v>174</v>
      </c>
    </row>
    <row r="7" spans="2:35" x14ac:dyDescent="0.25">
      <c r="B7" s="462"/>
      <c r="C7" s="46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466"/>
      <c r="Y7" s="466"/>
      <c r="Z7" s="466"/>
      <c r="AA7" s="37" t="s">
        <v>119</v>
      </c>
      <c r="AB7" s="38" t="s">
        <v>120</v>
      </c>
      <c r="AC7" s="39"/>
      <c r="AD7" s="39"/>
      <c r="AE7" s="40"/>
      <c r="AF7" s="41"/>
      <c r="AG7" s="467"/>
      <c r="AH7" s="467"/>
    </row>
    <row r="8" spans="2:35" x14ac:dyDescent="0.25">
      <c r="B8" s="42" t="s">
        <v>14</v>
      </c>
      <c r="C8" s="43">
        <v>50</v>
      </c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6">
        <v>43</v>
      </c>
      <c r="Y8" s="468">
        <v>0.85</v>
      </c>
      <c r="Z8" s="47"/>
      <c r="AA8" s="48"/>
      <c r="AB8" s="49"/>
      <c r="AC8" s="50"/>
      <c r="AD8" s="51"/>
      <c r="AE8" s="50"/>
      <c r="AF8" s="52"/>
      <c r="AG8" s="53">
        <f t="shared" ref="AG8:AG15" si="0">Z8/C8*100-100</f>
        <v>-100</v>
      </c>
      <c r="AH8" s="469">
        <f>Z45/C45</f>
        <v>0</v>
      </c>
    </row>
    <row r="9" spans="2:35" x14ac:dyDescent="0.25">
      <c r="B9" s="54" t="s">
        <v>121</v>
      </c>
      <c r="C9" s="55">
        <v>33</v>
      </c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8">
        <f t="shared" ref="X9:X15" si="1">C9*0.85</f>
        <v>28.05</v>
      </c>
      <c r="Y9" s="468"/>
      <c r="Z9" s="59"/>
      <c r="AA9" s="48"/>
      <c r="AB9" s="49"/>
      <c r="AC9" s="50"/>
      <c r="AD9" s="51"/>
      <c r="AE9" s="50"/>
      <c r="AF9" s="60"/>
      <c r="AG9" s="61">
        <f t="shared" si="0"/>
        <v>-100</v>
      </c>
      <c r="AH9" s="469"/>
    </row>
    <row r="10" spans="2:35" x14ac:dyDescent="0.25">
      <c r="B10" s="62" t="s">
        <v>122</v>
      </c>
      <c r="C10" s="55">
        <v>400</v>
      </c>
      <c r="D10" s="56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8">
        <f t="shared" si="1"/>
        <v>340</v>
      </c>
      <c r="Y10" s="468"/>
      <c r="Z10" s="59"/>
      <c r="AA10" s="48"/>
      <c r="AB10" s="49"/>
      <c r="AC10" s="50"/>
      <c r="AD10" s="51"/>
      <c r="AE10" s="50"/>
      <c r="AF10" s="60"/>
      <c r="AG10" s="61">
        <f t="shared" si="0"/>
        <v>-100</v>
      </c>
      <c r="AH10" s="469"/>
    </row>
    <row r="11" spans="2:35" s="63" customFormat="1" x14ac:dyDescent="0.25">
      <c r="B11" s="64" t="s">
        <v>123</v>
      </c>
      <c r="C11" s="65">
        <v>103</v>
      </c>
      <c r="D11" s="66">
        <v>4</v>
      </c>
      <c r="E11" s="67">
        <v>1</v>
      </c>
      <c r="F11" s="67">
        <v>0</v>
      </c>
      <c r="G11" s="67">
        <v>0</v>
      </c>
      <c r="H11" s="67">
        <f>E11-F11</f>
        <v>1</v>
      </c>
      <c r="I11" s="68">
        <f>E11*1/D11</f>
        <v>0.25</v>
      </c>
      <c r="J11" s="68">
        <v>0</v>
      </c>
      <c r="K11" s="69">
        <f>D11-C11</f>
        <v>-99</v>
      </c>
      <c r="L11" s="70">
        <f>103-3</f>
        <v>100</v>
      </c>
      <c r="M11" s="67">
        <v>110</v>
      </c>
      <c r="N11" s="67">
        <v>77</v>
      </c>
      <c r="O11" s="67">
        <v>61</v>
      </c>
      <c r="P11" s="67">
        <v>6</v>
      </c>
      <c r="Q11" s="67">
        <f>N11-O11</f>
        <v>16</v>
      </c>
      <c r="R11" s="68">
        <f>N11*1/M11</f>
        <v>0.7</v>
      </c>
      <c r="S11" s="68">
        <f>Q11*1/N11</f>
        <v>0.20779220779220781</v>
      </c>
      <c r="T11" s="69">
        <f>M11-L11</f>
        <v>10</v>
      </c>
      <c r="U11" s="70">
        <f>L11+C11</f>
        <v>203</v>
      </c>
      <c r="V11" s="67">
        <f>M11+D11</f>
        <v>114</v>
      </c>
      <c r="W11" s="67">
        <f>E11+N11</f>
        <v>78</v>
      </c>
      <c r="X11" s="58">
        <f t="shared" si="1"/>
        <v>87.55</v>
      </c>
      <c r="Y11" s="468"/>
      <c r="Z11" s="59"/>
      <c r="AA11" s="71">
        <f>P11</f>
        <v>6</v>
      </c>
      <c r="AB11" s="72">
        <f>W11-Z11</f>
        <v>78</v>
      </c>
      <c r="AC11" s="73">
        <f>W11*1/V11</f>
        <v>0.68421052631578949</v>
      </c>
      <c r="AD11" s="74">
        <f>AB11*1/W11</f>
        <v>1</v>
      </c>
      <c r="AE11" s="75">
        <f>V11-U11</f>
        <v>-89</v>
      </c>
      <c r="AF11" s="76">
        <v>0</v>
      </c>
      <c r="AG11" s="61">
        <f t="shared" si="0"/>
        <v>-100</v>
      </c>
      <c r="AH11" s="469"/>
    </row>
    <row r="12" spans="2:35" x14ac:dyDescent="0.25">
      <c r="B12" s="64" t="s">
        <v>124</v>
      </c>
      <c r="C12" s="65">
        <v>148</v>
      </c>
      <c r="D12" s="66">
        <v>30</v>
      </c>
      <c r="E12" s="67">
        <v>28</v>
      </c>
      <c r="F12" s="67">
        <v>25</v>
      </c>
      <c r="G12" s="67">
        <v>0</v>
      </c>
      <c r="H12" s="67">
        <f>E12-F12</f>
        <v>3</v>
      </c>
      <c r="I12" s="68">
        <f>E12*1/D12</f>
        <v>0.93333333333333335</v>
      </c>
      <c r="J12" s="68">
        <f>H12*1/E12</f>
        <v>0.10714285714285714</v>
      </c>
      <c r="K12" s="69">
        <f>D12-C12</f>
        <v>-118</v>
      </c>
      <c r="L12" s="70">
        <f>148-48</f>
        <v>100</v>
      </c>
      <c r="M12" s="67">
        <v>62</v>
      </c>
      <c r="N12" s="67">
        <v>52</v>
      </c>
      <c r="O12" s="67">
        <v>46</v>
      </c>
      <c r="P12" s="67">
        <v>2</v>
      </c>
      <c r="Q12" s="67">
        <f>N12-O12</f>
        <v>6</v>
      </c>
      <c r="R12" s="68">
        <f>N12*1/M12</f>
        <v>0.83870967741935487</v>
      </c>
      <c r="S12" s="68">
        <f>Q12*1/N12</f>
        <v>0.11538461538461539</v>
      </c>
      <c r="T12" s="69">
        <f>M12-L12</f>
        <v>-38</v>
      </c>
      <c r="U12" s="70">
        <f>L12+C12</f>
        <v>248</v>
      </c>
      <c r="V12" s="67">
        <f>M12+D12</f>
        <v>92</v>
      </c>
      <c r="W12" s="67">
        <f>E12+N12</f>
        <v>80</v>
      </c>
      <c r="X12" s="58">
        <f t="shared" si="1"/>
        <v>125.8</v>
      </c>
      <c r="Y12" s="468"/>
      <c r="Z12" s="59"/>
      <c r="AA12" s="77">
        <f>P12</f>
        <v>2</v>
      </c>
      <c r="AB12" s="72">
        <f>W12-Z12</f>
        <v>80</v>
      </c>
      <c r="AC12" s="73">
        <f>W12*1/V12</f>
        <v>0.86956521739130432</v>
      </c>
      <c r="AD12" s="74">
        <f>AB12*1/W12</f>
        <v>1</v>
      </c>
      <c r="AE12" s="75">
        <f>V12-U12</f>
        <v>-156</v>
      </c>
      <c r="AF12" s="76">
        <v>3</v>
      </c>
      <c r="AG12" s="61">
        <f t="shared" si="0"/>
        <v>-100</v>
      </c>
      <c r="AH12" s="469"/>
    </row>
    <row r="13" spans="2:35" x14ac:dyDescent="0.25">
      <c r="B13" s="64" t="s">
        <v>125</v>
      </c>
      <c r="C13" s="65">
        <v>330</v>
      </c>
      <c r="D13" s="66"/>
      <c r="E13" s="67"/>
      <c r="F13" s="67"/>
      <c r="G13" s="67"/>
      <c r="H13" s="67"/>
      <c r="I13" s="68"/>
      <c r="J13" s="68"/>
      <c r="K13" s="69"/>
      <c r="L13" s="70"/>
      <c r="M13" s="67"/>
      <c r="N13" s="67"/>
      <c r="O13" s="67"/>
      <c r="P13" s="67"/>
      <c r="Q13" s="67"/>
      <c r="R13" s="68"/>
      <c r="S13" s="68"/>
      <c r="T13" s="69"/>
      <c r="U13" s="70"/>
      <c r="V13" s="67"/>
      <c r="W13" s="67"/>
      <c r="X13" s="58">
        <f t="shared" si="1"/>
        <v>280.5</v>
      </c>
      <c r="Y13" s="468"/>
      <c r="Z13" s="59"/>
      <c r="AA13" s="77"/>
      <c r="AB13" s="72"/>
      <c r="AC13" s="73"/>
      <c r="AD13" s="74"/>
      <c r="AE13" s="75"/>
      <c r="AF13" s="76"/>
      <c r="AG13" s="61">
        <f t="shared" si="0"/>
        <v>-100</v>
      </c>
      <c r="AH13" s="469"/>
    </row>
    <row r="14" spans="2:35" x14ac:dyDescent="0.25">
      <c r="B14" s="64" t="s">
        <v>126</v>
      </c>
      <c r="C14" s="65">
        <v>77</v>
      </c>
      <c r="D14" s="66"/>
      <c r="E14" s="67"/>
      <c r="F14" s="67"/>
      <c r="G14" s="67"/>
      <c r="H14" s="67"/>
      <c r="I14" s="68"/>
      <c r="J14" s="68"/>
      <c r="K14" s="69"/>
      <c r="L14" s="70"/>
      <c r="M14" s="67"/>
      <c r="N14" s="67"/>
      <c r="O14" s="67"/>
      <c r="P14" s="67"/>
      <c r="Q14" s="67"/>
      <c r="R14" s="68"/>
      <c r="S14" s="68"/>
      <c r="T14" s="69"/>
      <c r="U14" s="70"/>
      <c r="V14" s="67"/>
      <c r="W14" s="67"/>
      <c r="X14" s="58">
        <f t="shared" si="1"/>
        <v>65.45</v>
      </c>
      <c r="Y14" s="468"/>
      <c r="Z14" s="59"/>
      <c r="AA14" s="77"/>
      <c r="AB14" s="72"/>
      <c r="AC14" s="73"/>
      <c r="AD14" s="74"/>
      <c r="AE14" s="75"/>
      <c r="AF14" s="76"/>
      <c r="AG14" s="61">
        <f t="shared" si="0"/>
        <v>-100</v>
      </c>
      <c r="AH14" s="469"/>
    </row>
    <row r="15" spans="2:35" x14ac:dyDescent="0.25">
      <c r="B15" s="64" t="s">
        <v>17</v>
      </c>
      <c r="C15" s="470">
        <v>836</v>
      </c>
      <c r="D15" s="66">
        <v>182</v>
      </c>
      <c r="E15" s="67">
        <v>182</v>
      </c>
      <c r="F15" s="67">
        <v>145</v>
      </c>
      <c r="G15" s="67">
        <v>0</v>
      </c>
      <c r="H15" s="67">
        <f>E15-F15</f>
        <v>37</v>
      </c>
      <c r="I15" s="68">
        <f>E15*1/D15</f>
        <v>1</v>
      </c>
      <c r="J15" s="68">
        <f>H15*1/E15</f>
        <v>0.2032967032967033</v>
      </c>
      <c r="K15" s="69">
        <f>D15-C15</f>
        <v>-654</v>
      </c>
      <c r="L15" s="70">
        <v>300</v>
      </c>
      <c r="M15" s="67">
        <v>574</v>
      </c>
      <c r="N15" s="67">
        <v>564</v>
      </c>
      <c r="O15" s="67">
        <v>418</v>
      </c>
      <c r="P15" s="67">
        <v>224</v>
      </c>
      <c r="Q15" s="67">
        <f>N15-O15</f>
        <v>146</v>
      </c>
      <c r="R15" s="68">
        <f>N15*1/M15</f>
        <v>0.98257839721254359</v>
      </c>
      <c r="S15" s="68">
        <f>Q15*1/N15</f>
        <v>0.25886524822695034</v>
      </c>
      <c r="T15" s="69">
        <f>M15-L15</f>
        <v>274</v>
      </c>
      <c r="U15" s="70">
        <f>L15+C15</f>
        <v>1136</v>
      </c>
      <c r="V15" s="67">
        <f>M15+D15</f>
        <v>756</v>
      </c>
      <c r="W15" s="67">
        <f>E15+N15</f>
        <v>746</v>
      </c>
      <c r="X15" s="471">
        <f t="shared" si="1"/>
        <v>710.6</v>
      </c>
      <c r="Y15" s="468"/>
      <c r="Z15" s="472"/>
      <c r="AA15" s="77">
        <f>P15</f>
        <v>224</v>
      </c>
      <c r="AB15" s="72">
        <f>W15-Z15</f>
        <v>746</v>
      </c>
      <c r="AC15" s="73">
        <f>W15*1/V15</f>
        <v>0.98677248677248675</v>
      </c>
      <c r="AD15" s="74">
        <f>AB15*1/W15</f>
        <v>1</v>
      </c>
      <c r="AE15" s="75">
        <f>V15-U15</f>
        <v>-380</v>
      </c>
      <c r="AF15" s="76">
        <v>16</v>
      </c>
      <c r="AG15" s="473">
        <f t="shared" si="0"/>
        <v>-100</v>
      </c>
      <c r="AH15" s="469"/>
    </row>
    <row r="16" spans="2:35" x14ac:dyDescent="0.25">
      <c r="B16" s="64" t="s">
        <v>18</v>
      </c>
      <c r="C16" s="470"/>
      <c r="D16" s="66">
        <v>0</v>
      </c>
      <c r="E16" s="67">
        <v>0</v>
      </c>
      <c r="F16" s="67">
        <v>0</v>
      </c>
      <c r="G16" s="67">
        <v>0</v>
      </c>
      <c r="H16" s="67">
        <f>E16-F16</f>
        <v>0</v>
      </c>
      <c r="I16" s="68">
        <v>0</v>
      </c>
      <c r="J16" s="68">
        <v>0</v>
      </c>
      <c r="K16" s="69">
        <v>0</v>
      </c>
      <c r="L16" s="70">
        <v>0</v>
      </c>
      <c r="M16" s="67">
        <v>39</v>
      </c>
      <c r="N16" s="67">
        <v>38</v>
      </c>
      <c r="O16" s="67">
        <v>30</v>
      </c>
      <c r="P16" s="67">
        <v>20</v>
      </c>
      <c r="Q16" s="67">
        <f>N16-O16</f>
        <v>8</v>
      </c>
      <c r="R16" s="68">
        <f>N16*1/M16</f>
        <v>0.97435897435897434</v>
      </c>
      <c r="S16" s="68">
        <f>Q16*1/N16</f>
        <v>0.21052631578947367</v>
      </c>
      <c r="T16" s="69">
        <f>M16-L16</f>
        <v>39</v>
      </c>
      <c r="U16" s="70">
        <f>L16+C16</f>
        <v>0</v>
      </c>
      <c r="V16" s="67">
        <f>M16+D16</f>
        <v>39</v>
      </c>
      <c r="W16" s="67">
        <f>E16+N16</f>
        <v>38</v>
      </c>
      <c r="X16" s="471"/>
      <c r="Y16" s="468"/>
      <c r="Z16" s="472"/>
      <c r="AA16" s="77">
        <f>P16</f>
        <v>20</v>
      </c>
      <c r="AB16" s="72">
        <f>W16-Z16</f>
        <v>38</v>
      </c>
      <c r="AC16" s="73">
        <f>W16*1/V16</f>
        <v>0.97435897435897434</v>
      </c>
      <c r="AD16" s="74">
        <f>AB16*1/W16</f>
        <v>1</v>
      </c>
      <c r="AE16" s="75">
        <f>V16-U16</f>
        <v>39</v>
      </c>
      <c r="AF16" s="76">
        <v>0</v>
      </c>
      <c r="AG16" s="473"/>
      <c r="AH16" s="469"/>
    </row>
    <row r="17" spans="2:34" x14ac:dyDescent="0.25">
      <c r="B17" s="64" t="s">
        <v>127</v>
      </c>
      <c r="C17" s="78">
        <v>17</v>
      </c>
      <c r="D17" s="66"/>
      <c r="E17" s="67"/>
      <c r="F17" s="67"/>
      <c r="G17" s="67"/>
      <c r="H17" s="67"/>
      <c r="I17" s="68"/>
      <c r="J17" s="68"/>
      <c r="K17" s="69"/>
      <c r="L17" s="70"/>
      <c r="M17" s="67"/>
      <c r="N17" s="67"/>
      <c r="O17" s="67"/>
      <c r="P17" s="67"/>
      <c r="Q17" s="67"/>
      <c r="R17" s="68"/>
      <c r="S17" s="68"/>
      <c r="T17" s="69"/>
      <c r="U17" s="70"/>
      <c r="V17" s="67"/>
      <c r="W17" s="67"/>
      <c r="X17" s="58">
        <f>C17*0.85</f>
        <v>14.45</v>
      </c>
      <c r="Y17" s="468"/>
      <c r="Z17" s="59"/>
      <c r="AA17" s="77"/>
      <c r="AB17" s="72"/>
      <c r="AC17" s="73"/>
      <c r="AD17" s="74"/>
      <c r="AE17" s="75"/>
      <c r="AF17" s="76"/>
      <c r="AG17" s="61">
        <f>Z17/C17*100-100</f>
        <v>-100</v>
      </c>
      <c r="AH17" s="469"/>
    </row>
    <row r="18" spans="2:34" x14ac:dyDescent="0.25">
      <c r="B18" s="64" t="s">
        <v>2</v>
      </c>
      <c r="C18" s="78">
        <v>35</v>
      </c>
      <c r="D18" s="66"/>
      <c r="E18" s="67"/>
      <c r="F18" s="67"/>
      <c r="G18" s="67"/>
      <c r="H18" s="67"/>
      <c r="I18" s="68"/>
      <c r="J18" s="68"/>
      <c r="K18" s="69"/>
      <c r="L18" s="70"/>
      <c r="M18" s="67"/>
      <c r="N18" s="67"/>
      <c r="O18" s="67"/>
      <c r="P18" s="67"/>
      <c r="Q18" s="67"/>
      <c r="R18" s="68"/>
      <c r="S18" s="68"/>
      <c r="T18" s="69"/>
      <c r="U18" s="70"/>
      <c r="V18" s="67"/>
      <c r="W18" s="67"/>
      <c r="X18" s="58">
        <f>C18*0.85</f>
        <v>29.75</v>
      </c>
      <c r="Y18" s="468"/>
      <c r="Z18" s="59"/>
      <c r="AA18" s="77"/>
      <c r="AB18" s="72"/>
      <c r="AC18" s="73"/>
      <c r="AD18" s="74"/>
      <c r="AE18" s="75"/>
      <c r="AF18" s="76"/>
      <c r="AG18" s="61">
        <f>Z18/C18*100-100</f>
        <v>-100</v>
      </c>
      <c r="AH18" s="469"/>
    </row>
    <row r="19" spans="2:34" x14ac:dyDescent="0.25">
      <c r="B19" s="64" t="s">
        <v>128</v>
      </c>
      <c r="C19" s="78">
        <v>40</v>
      </c>
      <c r="D19" s="66"/>
      <c r="E19" s="67"/>
      <c r="F19" s="67"/>
      <c r="G19" s="67"/>
      <c r="H19" s="67"/>
      <c r="I19" s="68"/>
      <c r="J19" s="68"/>
      <c r="K19" s="69"/>
      <c r="L19" s="70"/>
      <c r="M19" s="67"/>
      <c r="N19" s="67"/>
      <c r="O19" s="67"/>
      <c r="P19" s="67"/>
      <c r="Q19" s="67"/>
      <c r="R19" s="68"/>
      <c r="S19" s="68"/>
      <c r="T19" s="69"/>
      <c r="U19" s="70"/>
      <c r="V19" s="67"/>
      <c r="W19" s="67"/>
      <c r="X19" s="58">
        <f>C19*0.85</f>
        <v>34</v>
      </c>
      <c r="Y19" s="468"/>
      <c r="Z19" s="59"/>
      <c r="AA19" s="77"/>
      <c r="AB19" s="72"/>
      <c r="AC19" s="73"/>
      <c r="AD19" s="74"/>
      <c r="AE19" s="75"/>
      <c r="AF19" s="76"/>
      <c r="AG19" s="61">
        <f>Z19/C19*100-100</f>
        <v>-100</v>
      </c>
      <c r="AH19" s="469"/>
    </row>
    <row r="20" spans="2:34" x14ac:dyDescent="0.25">
      <c r="B20" s="64" t="s">
        <v>19</v>
      </c>
      <c r="C20" s="470">
        <v>980</v>
      </c>
      <c r="D20" s="66"/>
      <c r="E20" s="67"/>
      <c r="F20" s="67"/>
      <c r="G20" s="67"/>
      <c r="H20" s="67"/>
      <c r="I20" s="68"/>
      <c r="J20" s="68"/>
      <c r="K20" s="69"/>
      <c r="L20" s="70"/>
      <c r="M20" s="67"/>
      <c r="N20" s="67"/>
      <c r="O20" s="67"/>
      <c r="P20" s="67"/>
      <c r="Q20" s="67"/>
      <c r="R20" s="68"/>
      <c r="S20" s="68"/>
      <c r="T20" s="69"/>
      <c r="U20" s="70"/>
      <c r="V20" s="67"/>
      <c r="W20" s="67"/>
      <c r="X20" s="471">
        <f>C20*0.85</f>
        <v>833</v>
      </c>
      <c r="Y20" s="468"/>
      <c r="Z20" s="472"/>
      <c r="AA20" s="77"/>
      <c r="AB20" s="72"/>
      <c r="AC20" s="73"/>
      <c r="AD20" s="74"/>
      <c r="AE20" s="75"/>
      <c r="AF20" s="76"/>
      <c r="AG20" s="474">
        <f>Z20/C20*100-100</f>
        <v>-100</v>
      </c>
      <c r="AH20" s="469"/>
    </row>
    <row r="21" spans="2:34" x14ac:dyDescent="0.25">
      <c r="B21" s="64" t="s">
        <v>20</v>
      </c>
      <c r="C21" s="470"/>
      <c r="D21" s="66"/>
      <c r="E21" s="67"/>
      <c r="F21" s="67"/>
      <c r="G21" s="67"/>
      <c r="H21" s="67"/>
      <c r="I21" s="68"/>
      <c r="J21" s="68"/>
      <c r="K21" s="69"/>
      <c r="L21" s="70"/>
      <c r="M21" s="67"/>
      <c r="N21" s="67"/>
      <c r="O21" s="67"/>
      <c r="P21" s="67"/>
      <c r="Q21" s="67"/>
      <c r="R21" s="68"/>
      <c r="S21" s="68"/>
      <c r="T21" s="69"/>
      <c r="U21" s="70"/>
      <c r="V21" s="67"/>
      <c r="W21" s="67"/>
      <c r="X21" s="471"/>
      <c r="Y21" s="468"/>
      <c r="Z21" s="472"/>
      <c r="AA21" s="77"/>
      <c r="AB21" s="72"/>
      <c r="AC21" s="73"/>
      <c r="AD21" s="74"/>
      <c r="AE21" s="75"/>
      <c r="AF21" s="76"/>
      <c r="AG21" s="474"/>
      <c r="AH21" s="469"/>
    </row>
    <row r="22" spans="2:34" x14ac:dyDescent="0.25">
      <c r="B22" s="64" t="s">
        <v>21</v>
      </c>
      <c r="C22" s="470"/>
      <c r="D22" s="66"/>
      <c r="E22" s="67"/>
      <c r="F22" s="67"/>
      <c r="G22" s="67"/>
      <c r="H22" s="67"/>
      <c r="I22" s="68"/>
      <c r="J22" s="68"/>
      <c r="K22" s="69"/>
      <c r="L22" s="70"/>
      <c r="M22" s="67"/>
      <c r="N22" s="67"/>
      <c r="O22" s="67"/>
      <c r="P22" s="67"/>
      <c r="Q22" s="67"/>
      <c r="R22" s="68"/>
      <c r="S22" s="68"/>
      <c r="T22" s="69"/>
      <c r="U22" s="70"/>
      <c r="V22" s="67"/>
      <c r="W22" s="67"/>
      <c r="X22" s="471"/>
      <c r="Y22" s="468"/>
      <c r="Z22" s="472"/>
      <c r="AA22" s="77"/>
      <c r="AB22" s="72"/>
      <c r="AC22" s="73"/>
      <c r="AD22" s="74"/>
      <c r="AE22" s="75"/>
      <c r="AF22" s="76"/>
      <c r="AG22" s="474"/>
      <c r="AH22" s="469"/>
    </row>
    <row r="23" spans="2:34" x14ac:dyDescent="0.25">
      <c r="B23" s="64" t="s">
        <v>129</v>
      </c>
      <c r="C23" s="78">
        <v>304</v>
      </c>
      <c r="D23" s="66"/>
      <c r="E23" s="67"/>
      <c r="F23" s="67"/>
      <c r="G23" s="67"/>
      <c r="H23" s="67"/>
      <c r="I23" s="68"/>
      <c r="J23" s="68"/>
      <c r="K23" s="69"/>
      <c r="L23" s="70"/>
      <c r="M23" s="67"/>
      <c r="N23" s="67"/>
      <c r="O23" s="67"/>
      <c r="P23" s="67"/>
      <c r="Q23" s="67"/>
      <c r="R23" s="68"/>
      <c r="S23" s="68"/>
      <c r="T23" s="69"/>
      <c r="U23" s="70"/>
      <c r="V23" s="67"/>
      <c r="W23" s="67"/>
      <c r="X23" s="58">
        <f t="shared" ref="X23:X31" si="2">C23*0.85</f>
        <v>258.39999999999998</v>
      </c>
      <c r="Y23" s="468"/>
      <c r="Z23" s="59"/>
      <c r="AA23" s="77"/>
      <c r="AB23" s="72"/>
      <c r="AC23" s="73"/>
      <c r="AD23" s="74"/>
      <c r="AE23" s="75"/>
      <c r="AF23" s="76"/>
      <c r="AG23" s="61">
        <f t="shared" ref="AG23:AG31" si="3">Z23/C23*100-100</f>
        <v>-100</v>
      </c>
      <c r="AH23" s="469"/>
    </row>
    <row r="24" spans="2:34" x14ac:dyDescent="0.25">
      <c r="B24" s="64" t="s">
        <v>130</v>
      </c>
      <c r="C24" s="78">
        <v>48</v>
      </c>
      <c r="D24" s="66"/>
      <c r="E24" s="67"/>
      <c r="F24" s="67"/>
      <c r="G24" s="67"/>
      <c r="H24" s="67"/>
      <c r="I24" s="68"/>
      <c r="J24" s="68"/>
      <c r="K24" s="69"/>
      <c r="L24" s="70"/>
      <c r="M24" s="67"/>
      <c r="N24" s="67"/>
      <c r="O24" s="67"/>
      <c r="P24" s="67"/>
      <c r="Q24" s="67"/>
      <c r="R24" s="68"/>
      <c r="S24" s="68"/>
      <c r="T24" s="69"/>
      <c r="U24" s="70"/>
      <c r="V24" s="67"/>
      <c r="W24" s="67"/>
      <c r="X24" s="58">
        <f t="shared" si="2"/>
        <v>40.799999999999997</v>
      </c>
      <c r="Y24" s="468"/>
      <c r="Z24" s="59"/>
      <c r="AA24" s="77"/>
      <c r="AB24" s="72"/>
      <c r="AC24" s="73"/>
      <c r="AD24" s="74"/>
      <c r="AE24" s="75"/>
      <c r="AF24" s="76"/>
      <c r="AG24" s="61">
        <f t="shared" si="3"/>
        <v>-100</v>
      </c>
      <c r="AH24" s="469"/>
    </row>
    <row r="25" spans="2:34" x14ac:dyDescent="0.25">
      <c r="B25" s="64" t="s">
        <v>22</v>
      </c>
      <c r="C25" s="78">
        <v>318</v>
      </c>
      <c r="D25" s="66"/>
      <c r="E25" s="67"/>
      <c r="F25" s="67"/>
      <c r="G25" s="67"/>
      <c r="H25" s="67"/>
      <c r="I25" s="68"/>
      <c r="J25" s="68"/>
      <c r="K25" s="69"/>
      <c r="L25" s="70"/>
      <c r="M25" s="67"/>
      <c r="N25" s="67"/>
      <c r="O25" s="67"/>
      <c r="P25" s="67"/>
      <c r="Q25" s="67"/>
      <c r="R25" s="68"/>
      <c r="S25" s="68"/>
      <c r="T25" s="69"/>
      <c r="U25" s="70"/>
      <c r="V25" s="67"/>
      <c r="W25" s="67"/>
      <c r="X25" s="58">
        <f t="shared" si="2"/>
        <v>270.3</v>
      </c>
      <c r="Y25" s="468"/>
      <c r="Z25" s="59"/>
      <c r="AA25" s="77"/>
      <c r="AB25" s="72"/>
      <c r="AC25" s="73"/>
      <c r="AD25" s="74"/>
      <c r="AE25" s="75"/>
      <c r="AF25" s="76"/>
      <c r="AG25" s="61">
        <f t="shared" si="3"/>
        <v>-100</v>
      </c>
      <c r="AH25" s="469"/>
    </row>
    <row r="26" spans="2:34" x14ac:dyDescent="0.25">
      <c r="B26" s="64" t="s">
        <v>4</v>
      </c>
      <c r="C26" s="78">
        <v>180</v>
      </c>
      <c r="D26" s="66"/>
      <c r="E26" s="67"/>
      <c r="F26" s="67"/>
      <c r="G26" s="67"/>
      <c r="H26" s="67"/>
      <c r="I26" s="68"/>
      <c r="J26" s="68"/>
      <c r="K26" s="69"/>
      <c r="L26" s="70"/>
      <c r="M26" s="67"/>
      <c r="N26" s="67"/>
      <c r="O26" s="67"/>
      <c r="P26" s="67"/>
      <c r="Q26" s="67"/>
      <c r="R26" s="68"/>
      <c r="S26" s="68"/>
      <c r="T26" s="69"/>
      <c r="U26" s="70"/>
      <c r="V26" s="67"/>
      <c r="W26" s="67"/>
      <c r="X26" s="58">
        <f t="shared" si="2"/>
        <v>153</v>
      </c>
      <c r="Y26" s="468"/>
      <c r="Z26" s="59"/>
      <c r="AA26" s="77"/>
      <c r="AB26" s="72"/>
      <c r="AC26" s="73"/>
      <c r="AD26" s="74"/>
      <c r="AE26" s="75"/>
      <c r="AF26" s="76"/>
      <c r="AG26" s="61">
        <f t="shared" si="3"/>
        <v>-100</v>
      </c>
      <c r="AH26" s="469"/>
    </row>
    <row r="27" spans="2:34" x14ac:dyDescent="0.25">
      <c r="B27" s="64" t="s">
        <v>5</v>
      </c>
      <c r="C27" s="78">
        <v>120</v>
      </c>
      <c r="D27" s="66"/>
      <c r="E27" s="67"/>
      <c r="F27" s="67"/>
      <c r="G27" s="67"/>
      <c r="H27" s="67"/>
      <c r="I27" s="68"/>
      <c r="J27" s="68"/>
      <c r="K27" s="69"/>
      <c r="L27" s="70"/>
      <c r="M27" s="67"/>
      <c r="N27" s="67"/>
      <c r="O27" s="67"/>
      <c r="P27" s="67"/>
      <c r="Q27" s="67"/>
      <c r="R27" s="68"/>
      <c r="S27" s="68"/>
      <c r="T27" s="69"/>
      <c r="U27" s="70"/>
      <c r="V27" s="67"/>
      <c r="W27" s="67"/>
      <c r="X27" s="58">
        <f t="shared" si="2"/>
        <v>102</v>
      </c>
      <c r="Y27" s="468"/>
      <c r="Z27" s="59"/>
      <c r="AA27" s="77"/>
      <c r="AB27" s="72"/>
      <c r="AC27" s="73"/>
      <c r="AD27" s="74"/>
      <c r="AE27" s="75"/>
      <c r="AF27" s="76"/>
      <c r="AG27" s="61">
        <f t="shared" si="3"/>
        <v>-100</v>
      </c>
      <c r="AH27" s="469"/>
    </row>
    <row r="28" spans="2:34" x14ac:dyDescent="0.25">
      <c r="B28" s="64" t="s">
        <v>23</v>
      </c>
      <c r="C28" s="81">
        <v>2000</v>
      </c>
      <c r="D28" s="66"/>
      <c r="E28" s="67"/>
      <c r="F28" s="67"/>
      <c r="G28" s="67"/>
      <c r="H28" s="67"/>
      <c r="I28" s="68"/>
      <c r="J28" s="68"/>
      <c r="K28" s="69"/>
      <c r="L28" s="70"/>
      <c r="M28" s="67"/>
      <c r="N28" s="67"/>
      <c r="O28" s="67"/>
      <c r="P28" s="67"/>
      <c r="Q28" s="67"/>
      <c r="R28" s="68"/>
      <c r="S28" s="68"/>
      <c r="T28" s="69"/>
      <c r="U28" s="70"/>
      <c r="V28" s="67"/>
      <c r="W28" s="67"/>
      <c r="X28" s="58">
        <f t="shared" si="2"/>
        <v>1700</v>
      </c>
      <c r="Y28" s="468"/>
      <c r="Z28" s="79"/>
      <c r="AA28" s="77"/>
      <c r="AB28" s="72"/>
      <c r="AC28" s="73"/>
      <c r="AD28" s="74"/>
      <c r="AE28" s="75"/>
      <c r="AF28" s="76"/>
      <c r="AG28" s="80">
        <f t="shared" si="3"/>
        <v>-100</v>
      </c>
      <c r="AH28" s="469"/>
    </row>
    <row r="29" spans="2:34" x14ac:dyDescent="0.25">
      <c r="B29" s="64" t="s">
        <v>24</v>
      </c>
      <c r="C29" s="78">
        <v>200</v>
      </c>
      <c r="D29" s="66"/>
      <c r="E29" s="67"/>
      <c r="F29" s="67"/>
      <c r="G29" s="67"/>
      <c r="H29" s="67"/>
      <c r="I29" s="68"/>
      <c r="J29" s="68"/>
      <c r="K29" s="69"/>
      <c r="L29" s="70"/>
      <c r="M29" s="67"/>
      <c r="N29" s="67"/>
      <c r="O29" s="67"/>
      <c r="P29" s="67"/>
      <c r="Q29" s="67"/>
      <c r="R29" s="68"/>
      <c r="S29" s="68"/>
      <c r="T29" s="69"/>
      <c r="U29" s="70"/>
      <c r="V29" s="67"/>
      <c r="W29" s="67"/>
      <c r="X29" s="58">
        <f t="shared" si="2"/>
        <v>170</v>
      </c>
      <c r="Y29" s="468"/>
      <c r="Z29" s="59"/>
      <c r="AA29" s="77"/>
      <c r="AB29" s="72"/>
      <c r="AC29" s="73"/>
      <c r="AD29" s="74"/>
      <c r="AE29" s="75"/>
      <c r="AF29" s="76"/>
      <c r="AG29" s="61">
        <f t="shared" si="3"/>
        <v>-100</v>
      </c>
      <c r="AH29" s="469"/>
    </row>
    <row r="30" spans="2:34" x14ac:dyDescent="0.25">
      <c r="B30" s="64" t="s">
        <v>25</v>
      </c>
      <c r="C30" s="78">
        <v>170</v>
      </c>
      <c r="D30" s="66"/>
      <c r="E30" s="67"/>
      <c r="F30" s="67"/>
      <c r="G30" s="67"/>
      <c r="H30" s="67"/>
      <c r="I30" s="68"/>
      <c r="J30" s="68"/>
      <c r="K30" s="69"/>
      <c r="L30" s="70"/>
      <c r="M30" s="67"/>
      <c r="N30" s="67"/>
      <c r="O30" s="67"/>
      <c r="P30" s="67"/>
      <c r="Q30" s="67"/>
      <c r="R30" s="68"/>
      <c r="S30" s="68"/>
      <c r="T30" s="69"/>
      <c r="U30" s="70"/>
      <c r="V30" s="67"/>
      <c r="W30" s="67"/>
      <c r="X30" s="58">
        <f t="shared" si="2"/>
        <v>144.5</v>
      </c>
      <c r="Y30" s="468"/>
      <c r="Z30" s="59"/>
      <c r="AA30" s="77"/>
      <c r="AB30" s="72"/>
      <c r="AC30" s="73"/>
      <c r="AD30" s="74"/>
      <c r="AE30" s="75"/>
      <c r="AF30" s="76"/>
      <c r="AG30" s="61">
        <f t="shared" si="3"/>
        <v>-100</v>
      </c>
      <c r="AH30" s="469"/>
    </row>
    <row r="31" spans="2:34" x14ac:dyDescent="0.25">
      <c r="B31" s="64" t="s">
        <v>26</v>
      </c>
      <c r="C31" s="470">
        <v>120</v>
      </c>
      <c r="D31" s="66"/>
      <c r="E31" s="67"/>
      <c r="F31" s="67"/>
      <c r="G31" s="67"/>
      <c r="H31" s="67"/>
      <c r="I31" s="68"/>
      <c r="J31" s="68"/>
      <c r="K31" s="69"/>
      <c r="L31" s="70"/>
      <c r="M31" s="67"/>
      <c r="N31" s="67"/>
      <c r="O31" s="67"/>
      <c r="P31" s="67"/>
      <c r="Q31" s="67"/>
      <c r="R31" s="68"/>
      <c r="S31" s="68"/>
      <c r="T31" s="69"/>
      <c r="U31" s="70"/>
      <c r="V31" s="67"/>
      <c r="W31" s="67"/>
      <c r="X31" s="471">
        <f t="shared" si="2"/>
        <v>102</v>
      </c>
      <c r="Y31" s="468"/>
      <c r="Z31" s="472"/>
      <c r="AA31" s="77"/>
      <c r="AB31" s="72"/>
      <c r="AC31" s="73"/>
      <c r="AD31" s="74"/>
      <c r="AE31" s="75"/>
      <c r="AF31" s="76"/>
      <c r="AG31" s="473">
        <f t="shared" si="3"/>
        <v>-100</v>
      </c>
      <c r="AH31" s="469"/>
    </row>
    <row r="32" spans="2:34" x14ac:dyDescent="0.25">
      <c r="B32" s="64" t="s">
        <v>27</v>
      </c>
      <c r="C32" s="470"/>
      <c r="D32" s="66"/>
      <c r="E32" s="67"/>
      <c r="F32" s="67"/>
      <c r="G32" s="67"/>
      <c r="H32" s="67"/>
      <c r="I32" s="68"/>
      <c r="J32" s="68"/>
      <c r="K32" s="69"/>
      <c r="L32" s="70"/>
      <c r="M32" s="67"/>
      <c r="N32" s="67"/>
      <c r="O32" s="67"/>
      <c r="P32" s="67"/>
      <c r="Q32" s="67"/>
      <c r="R32" s="68"/>
      <c r="S32" s="68"/>
      <c r="T32" s="69"/>
      <c r="U32" s="70"/>
      <c r="V32" s="67"/>
      <c r="W32" s="67"/>
      <c r="X32" s="471"/>
      <c r="Y32" s="468"/>
      <c r="Z32" s="472"/>
      <c r="AA32" s="77"/>
      <c r="AB32" s="72"/>
      <c r="AC32" s="73"/>
      <c r="AD32" s="74"/>
      <c r="AE32" s="75"/>
      <c r="AF32" s="76"/>
      <c r="AG32" s="473"/>
      <c r="AH32" s="469"/>
    </row>
    <row r="33" spans="2:34" x14ac:dyDescent="0.25">
      <c r="B33" s="64" t="s">
        <v>28</v>
      </c>
      <c r="C33" s="78">
        <v>44</v>
      </c>
      <c r="D33" s="66"/>
      <c r="E33" s="67"/>
      <c r="F33" s="67"/>
      <c r="G33" s="67"/>
      <c r="H33" s="67"/>
      <c r="I33" s="68"/>
      <c r="J33" s="68"/>
      <c r="K33" s="69"/>
      <c r="L33" s="70"/>
      <c r="M33" s="67"/>
      <c r="N33" s="67"/>
      <c r="O33" s="67"/>
      <c r="P33" s="67"/>
      <c r="Q33" s="67"/>
      <c r="R33" s="68"/>
      <c r="S33" s="68"/>
      <c r="T33" s="69"/>
      <c r="U33" s="70"/>
      <c r="V33" s="67"/>
      <c r="W33" s="67"/>
      <c r="X33" s="58">
        <f t="shared" ref="X33:X41" si="4">C33*0.85</f>
        <v>37.4</v>
      </c>
      <c r="Y33" s="468"/>
      <c r="Z33" s="59"/>
      <c r="AA33" s="77"/>
      <c r="AB33" s="72"/>
      <c r="AC33" s="73"/>
      <c r="AD33" s="74"/>
      <c r="AE33" s="75"/>
      <c r="AF33" s="76"/>
      <c r="AG33" s="61">
        <f t="shared" ref="AG33:AG41" si="5">Z33/C33*100-100</f>
        <v>-100</v>
      </c>
      <c r="AH33" s="469"/>
    </row>
    <row r="34" spans="2:34" x14ac:dyDescent="0.25">
      <c r="B34" s="64" t="s">
        <v>29</v>
      </c>
      <c r="C34" s="78">
        <v>231</v>
      </c>
      <c r="D34" s="66"/>
      <c r="E34" s="67"/>
      <c r="F34" s="67"/>
      <c r="G34" s="67"/>
      <c r="H34" s="67"/>
      <c r="I34" s="68"/>
      <c r="J34" s="68"/>
      <c r="K34" s="69"/>
      <c r="L34" s="70"/>
      <c r="M34" s="67"/>
      <c r="N34" s="67"/>
      <c r="O34" s="67"/>
      <c r="P34" s="67"/>
      <c r="Q34" s="67"/>
      <c r="R34" s="68"/>
      <c r="S34" s="68"/>
      <c r="T34" s="69"/>
      <c r="U34" s="70"/>
      <c r="V34" s="67"/>
      <c r="W34" s="67"/>
      <c r="X34" s="58">
        <f t="shared" si="4"/>
        <v>196.35</v>
      </c>
      <c r="Y34" s="468"/>
      <c r="Z34" s="59"/>
      <c r="AA34" s="77"/>
      <c r="AB34" s="72"/>
      <c r="AC34" s="73"/>
      <c r="AD34" s="74"/>
      <c r="AE34" s="75"/>
      <c r="AF34" s="76"/>
      <c r="AG34" s="61">
        <f t="shared" si="5"/>
        <v>-100</v>
      </c>
      <c r="AH34" s="469"/>
    </row>
    <row r="35" spans="2:34" x14ac:dyDescent="0.25">
      <c r="B35" s="64" t="s">
        <v>7</v>
      </c>
      <c r="C35" s="78">
        <v>130</v>
      </c>
      <c r="D35" s="66"/>
      <c r="E35" s="67"/>
      <c r="F35" s="67"/>
      <c r="G35" s="67"/>
      <c r="H35" s="67"/>
      <c r="I35" s="68"/>
      <c r="J35" s="68"/>
      <c r="K35" s="69"/>
      <c r="L35" s="70"/>
      <c r="M35" s="67"/>
      <c r="N35" s="67"/>
      <c r="O35" s="67"/>
      <c r="P35" s="67"/>
      <c r="Q35" s="67"/>
      <c r="R35" s="68"/>
      <c r="S35" s="68"/>
      <c r="T35" s="69"/>
      <c r="U35" s="70"/>
      <c r="V35" s="67"/>
      <c r="W35" s="67"/>
      <c r="X35" s="58">
        <f t="shared" si="4"/>
        <v>110.5</v>
      </c>
      <c r="Y35" s="468"/>
      <c r="Z35" s="59"/>
      <c r="AA35" s="77"/>
      <c r="AB35" s="72"/>
      <c r="AC35" s="73"/>
      <c r="AD35" s="74"/>
      <c r="AE35" s="75"/>
      <c r="AF35" s="76"/>
      <c r="AG35" s="61">
        <f t="shared" si="5"/>
        <v>-100</v>
      </c>
      <c r="AH35" s="469"/>
    </row>
    <row r="36" spans="2:34" x14ac:dyDescent="0.25">
      <c r="B36" s="64" t="s">
        <v>131</v>
      </c>
      <c r="C36" s="78">
        <v>89</v>
      </c>
      <c r="D36" s="66"/>
      <c r="E36" s="67"/>
      <c r="F36" s="67"/>
      <c r="G36" s="67"/>
      <c r="H36" s="67"/>
      <c r="I36" s="68"/>
      <c r="J36" s="68"/>
      <c r="K36" s="69"/>
      <c r="L36" s="70"/>
      <c r="M36" s="67"/>
      <c r="N36" s="67"/>
      <c r="O36" s="67"/>
      <c r="P36" s="67"/>
      <c r="Q36" s="67"/>
      <c r="R36" s="68"/>
      <c r="S36" s="68"/>
      <c r="T36" s="69"/>
      <c r="U36" s="70"/>
      <c r="V36" s="67"/>
      <c r="W36" s="67"/>
      <c r="X36" s="58">
        <f t="shared" si="4"/>
        <v>75.649999999999991</v>
      </c>
      <c r="Y36" s="468"/>
      <c r="Z36" s="59"/>
      <c r="AA36" s="77"/>
      <c r="AB36" s="72"/>
      <c r="AC36" s="73"/>
      <c r="AD36" s="74"/>
      <c r="AE36" s="75"/>
      <c r="AF36" s="76"/>
      <c r="AG36" s="61">
        <f t="shared" si="5"/>
        <v>-100</v>
      </c>
      <c r="AH36" s="469"/>
    </row>
    <row r="37" spans="2:34" x14ac:dyDescent="0.25">
      <c r="B37" s="64" t="s">
        <v>132</v>
      </c>
      <c r="C37" s="78">
        <v>81</v>
      </c>
      <c r="D37" s="66"/>
      <c r="E37" s="67"/>
      <c r="F37" s="67"/>
      <c r="G37" s="67"/>
      <c r="H37" s="67"/>
      <c r="I37" s="68"/>
      <c r="J37" s="68"/>
      <c r="K37" s="69"/>
      <c r="L37" s="70"/>
      <c r="M37" s="67"/>
      <c r="N37" s="67"/>
      <c r="O37" s="67"/>
      <c r="P37" s="67"/>
      <c r="Q37" s="67"/>
      <c r="R37" s="68"/>
      <c r="S37" s="68"/>
      <c r="T37" s="69"/>
      <c r="U37" s="70"/>
      <c r="V37" s="67"/>
      <c r="W37" s="67"/>
      <c r="X37" s="58">
        <f t="shared" si="4"/>
        <v>68.849999999999994</v>
      </c>
      <c r="Y37" s="468"/>
      <c r="Z37" s="79"/>
      <c r="AA37" s="77"/>
      <c r="AB37" s="72"/>
      <c r="AC37" s="73"/>
      <c r="AD37" s="74"/>
      <c r="AE37" s="75"/>
      <c r="AF37" s="76"/>
      <c r="AG37" s="61">
        <f t="shared" si="5"/>
        <v>-100</v>
      </c>
      <c r="AH37" s="469"/>
    </row>
    <row r="38" spans="2:34" x14ac:dyDescent="0.25">
      <c r="B38" s="64" t="s">
        <v>10</v>
      </c>
      <c r="C38" s="78">
        <v>34</v>
      </c>
      <c r="D38" s="66"/>
      <c r="E38" s="67"/>
      <c r="F38" s="67"/>
      <c r="G38" s="67"/>
      <c r="H38" s="67"/>
      <c r="I38" s="68"/>
      <c r="J38" s="68"/>
      <c r="K38" s="69"/>
      <c r="L38" s="70"/>
      <c r="M38" s="67"/>
      <c r="N38" s="67"/>
      <c r="O38" s="67"/>
      <c r="P38" s="67"/>
      <c r="Q38" s="67"/>
      <c r="R38" s="68"/>
      <c r="S38" s="68"/>
      <c r="T38" s="69"/>
      <c r="U38" s="70"/>
      <c r="V38" s="67"/>
      <c r="W38" s="67"/>
      <c r="X38" s="58">
        <f t="shared" si="4"/>
        <v>28.9</v>
      </c>
      <c r="Y38" s="468"/>
      <c r="Z38" s="65"/>
      <c r="AA38" s="77"/>
      <c r="AB38" s="72"/>
      <c r="AC38" s="73"/>
      <c r="AD38" s="74"/>
      <c r="AE38" s="75"/>
      <c r="AF38" s="76"/>
      <c r="AG38" s="61">
        <f t="shared" si="5"/>
        <v>-100</v>
      </c>
      <c r="AH38" s="469"/>
    </row>
    <row r="39" spans="2:34" x14ac:dyDescent="0.25">
      <c r="B39" s="64" t="s">
        <v>133</v>
      </c>
      <c r="C39" s="78">
        <v>30</v>
      </c>
      <c r="D39" s="66"/>
      <c r="E39" s="67"/>
      <c r="F39" s="67"/>
      <c r="G39" s="67"/>
      <c r="H39" s="67"/>
      <c r="I39" s="68"/>
      <c r="J39" s="68"/>
      <c r="K39" s="69"/>
      <c r="L39" s="70"/>
      <c r="M39" s="67"/>
      <c r="N39" s="67"/>
      <c r="O39" s="67"/>
      <c r="P39" s="67"/>
      <c r="Q39" s="67"/>
      <c r="R39" s="68"/>
      <c r="S39" s="68"/>
      <c r="T39" s="69"/>
      <c r="U39" s="70"/>
      <c r="V39" s="67"/>
      <c r="W39" s="67"/>
      <c r="X39" s="58">
        <f t="shared" si="4"/>
        <v>25.5</v>
      </c>
      <c r="Y39" s="468"/>
      <c r="Z39" s="78"/>
      <c r="AA39" s="77"/>
      <c r="AB39" s="72"/>
      <c r="AC39" s="73"/>
      <c r="AD39" s="74"/>
      <c r="AE39" s="75"/>
      <c r="AF39" s="76"/>
      <c r="AG39" s="80">
        <f t="shared" si="5"/>
        <v>-100</v>
      </c>
      <c r="AH39" s="469"/>
    </row>
    <row r="40" spans="2:34" x14ac:dyDescent="0.25">
      <c r="B40" s="64" t="s">
        <v>134</v>
      </c>
      <c r="C40" s="78">
        <v>30</v>
      </c>
      <c r="D40" s="66"/>
      <c r="E40" s="67"/>
      <c r="F40" s="67"/>
      <c r="G40" s="67"/>
      <c r="H40" s="67"/>
      <c r="I40" s="68"/>
      <c r="J40" s="68"/>
      <c r="K40" s="69"/>
      <c r="L40" s="70"/>
      <c r="M40" s="67"/>
      <c r="N40" s="67"/>
      <c r="O40" s="67"/>
      <c r="P40" s="67"/>
      <c r="Q40" s="67"/>
      <c r="R40" s="68"/>
      <c r="S40" s="68"/>
      <c r="T40" s="69"/>
      <c r="U40" s="70"/>
      <c r="V40" s="67"/>
      <c r="W40" s="67"/>
      <c r="X40" s="58">
        <f t="shared" si="4"/>
        <v>25.5</v>
      </c>
      <c r="Y40" s="468"/>
      <c r="Z40" s="65"/>
      <c r="AA40" s="77"/>
      <c r="AB40" s="72"/>
      <c r="AC40" s="73"/>
      <c r="AD40" s="74"/>
      <c r="AE40" s="75"/>
      <c r="AF40" s="76"/>
      <c r="AG40" s="61">
        <f t="shared" si="5"/>
        <v>-100</v>
      </c>
      <c r="AH40" s="469"/>
    </row>
    <row r="41" spans="2:34" x14ac:dyDescent="0.25">
      <c r="B41" s="82" t="s">
        <v>135</v>
      </c>
      <c r="C41" s="83">
        <v>12</v>
      </c>
      <c r="D41" s="66"/>
      <c r="E41" s="67"/>
      <c r="F41" s="67"/>
      <c r="G41" s="67"/>
      <c r="H41" s="67"/>
      <c r="I41" s="68"/>
      <c r="J41" s="68"/>
      <c r="K41" s="69"/>
      <c r="L41" s="70"/>
      <c r="M41" s="67"/>
      <c r="N41" s="67"/>
      <c r="O41" s="67"/>
      <c r="P41" s="67"/>
      <c r="Q41" s="67"/>
      <c r="R41" s="68"/>
      <c r="S41" s="68"/>
      <c r="T41" s="69"/>
      <c r="U41" s="70"/>
      <c r="V41" s="67"/>
      <c r="W41" s="67"/>
      <c r="X41" s="58">
        <f t="shared" si="4"/>
        <v>10.199999999999999</v>
      </c>
      <c r="Y41" s="468"/>
      <c r="Z41" s="84"/>
      <c r="AA41" s="77"/>
      <c r="AB41" s="72"/>
      <c r="AC41" s="73"/>
      <c r="AD41" s="74"/>
      <c r="AE41" s="75"/>
      <c r="AF41" s="76"/>
      <c r="AG41" s="61">
        <f t="shared" si="5"/>
        <v>-100</v>
      </c>
      <c r="AH41" s="469"/>
    </row>
    <row r="42" spans="2:34" x14ac:dyDescent="0.25">
      <c r="B42" s="85" t="s">
        <v>31</v>
      </c>
      <c r="C42" s="86">
        <v>7190</v>
      </c>
      <c r="D42" s="66"/>
      <c r="E42" s="67"/>
      <c r="F42" s="67"/>
      <c r="G42" s="67"/>
      <c r="H42" s="67"/>
      <c r="I42" s="68"/>
      <c r="J42" s="68"/>
      <c r="K42" s="69"/>
      <c r="L42" s="70"/>
      <c r="M42" s="67"/>
      <c r="N42" s="67"/>
      <c r="O42" s="67"/>
      <c r="P42" s="67"/>
      <c r="Q42" s="67"/>
      <c r="R42" s="68"/>
      <c r="S42" s="68"/>
      <c r="T42" s="69"/>
      <c r="U42" s="70"/>
      <c r="V42" s="67"/>
      <c r="W42" s="67"/>
      <c r="X42" s="58"/>
      <c r="Y42" s="468"/>
      <c r="Z42" s="86">
        <f>SUM(Z8:Z41)</f>
        <v>0</v>
      </c>
      <c r="AA42" s="77"/>
      <c r="AB42" s="72"/>
      <c r="AC42" s="73"/>
      <c r="AD42" s="74"/>
      <c r="AE42" s="75"/>
      <c r="AF42" s="76"/>
      <c r="AG42" s="61"/>
      <c r="AH42" s="469"/>
    </row>
    <row r="43" spans="2:34" x14ac:dyDescent="0.25">
      <c r="B43" s="87" t="s">
        <v>136</v>
      </c>
      <c r="C43" s="88">
        <v>900</v>
      </c>
      <c r="D43" s="67"/>
      <c r="E43" s="67"/>
      <c r="F43" s="67"/>
      <c r="G43" s="67"/>
      <c r="H43" s="67"/>
      <c r="I43" s="68"/>
      <c r="J43" s="68"/>
      <c r="K43" s="69"/>
      <c r="L43" s="70"/>
      <c r="M43" s="67"/>
      <c r="N43" s="67"/>
      <c r="O43" s="67"/>
      <c r="P43" s="67"/>
      <c r="Q43" s="67"/>
      <c r="R43" s="68"/>
      <c r="S43" s="68"/>
      <c r="T43" s="69"/>
      <c r="U43" s="70"/>
      <c r="V43" s="67"/>
      <c r="W43" s="67"/>
      <c r="X43" s="58"/>
      <c r="Y43" s="468"/>
      <c r="Z43" s="89"/>
      <c r="AA43" s="77"/>
      <c r="AB43" s="72"/>
      <c r="AC43" s="73"/>
      <c r="AD43" s="74"/>
      <c r="AE43" s="75"/>
      <c r="AF43" s="76"/>
      <c r="AG43" s="61"/>
      <c r="AH43" s="469"/>
    </row>
    <row r="44" spans="2:34" ht="60.75" customHeight="1" x14ac:dyDescent="0.25">
      <c r="B44" s="90" t="s">
        <v>175</v>
      </c>
      <c r="C44" s="91" t="s">
        <v>138</v>
      </c>
      <c r="D44" s="67"/>
      <c r="E44" s="67"/>
      <c r="F44" s="67"/>
      <c r="G44" s="67"/>
      <c r="H44" s="67"/>
      <c r="I44" s="68"/>
      <c r="J44" s="68"/>
      <c r="K44" s="69"/>
      <c r="L44" s="70"/>
      <c r="M44" s="67"/>
      <c r="N44" s="67"/>
      <c r="O44" s="67"/>
      <c r="P44" s="67"/>
      <c r="Q44" s="67"/>
      <c r="R44" s="68"/>
      <c r="S44" s="68"/>
      <c r="T44" s="69"/>
      <c r="U44" s="70"/>
      <c r="V44" s="67"/>
      <c r="W44" s="67"/>
      <c r="X44" s="58">
        <v>351</v>
      </c>
      <c r="Y44" s="468"/>
      <c r="Z44" s="83"/>
      <c r="AA44" s="77"/>
      <c r="AB44" s="72"/>
      <c r="AC44" s="73"/>
      <c r="AD44" s="74"/>
      <c r="AE44" s="75"/>
      <c r="AF44" s="76"/>
      <c r="AG44" s="61" t="e">
        <f>Z44/C44*100-100</f>
        <v>#VALUE!</v>
      </c>
      <c r="AH44" s="469"/>
    </row>
    <row r="45" spans="2:34" x14ac:dyDescent="0.25">
      <c r="B45" s="29" t="s">
        <v>13</v>
      </c>
      <c r="C45" s="92">
        <f>C42+C43</f>
        <v>8090</v>
      </c>
      <c r="D45" s="93"/>
      <c r="E45" s="94"/>
      <c r="F45" s="94"/>
      <c r="G45" s="94"/>
      <c r="H45" s="94"/>
      <c r="I45" s="95"/>
      <c r="J45" s="95"/>
      <c r="K45" s="96"/>
      <c r="L45" s="97"/>
      <c r="M45" s="94"/>
      <c r="N45" s="94"/>
      <c r="O45" s="94"/>
      <c r="P45" s="94"/>
      <c r="Q45" s="94"/>
      <c r="R45" s="95"/>
      <c r="S45" s="95"/>
      <c r="T45" s="96"/>
      <c r="U45" s="97"/>
      <c r="V45" s="94"/>
      <c r="W45" s="94"/>
      <c r="X45" s="98">
        <f>SUM(X8:X44)</f>
        <v>6463</v>
      </c>
      <c r="Y45" s="468"/>
      <c r="Z45" s="99">
        <f>SUM(Z42:Z44)</f>
        <v>0</v>
      </c>
      <c r="AA45" s="77"/>
      <c r="AB45" s="72"/>
      <c r="AC45" s="73"/>
      <c r="AD45" s="74"/>
      <c r="AE45" s="75"/>
      <c r="AF45" s="76"/>
      <c r="AG45" s="61">
        <f>Z45/C45*100-100</f>
        <v>-100</v>
      </c>
      <c r="AH45" s="469"/>
    </row>
    <row r="46" spans="2:34" x14ac:dyDescent="0.25">
      <c r="B46" s="4"/>
      <c r="C46" s="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5"/>
      <c r="AA46" s="6"/>
      <c r="AB46" s="6"/>
      <c r="AC46" s="6"/>
      <c r="AD46" s="6"/>
      <c r="AE46" s="100"/>
      <c r="AF46"/>
      <c r="AG46"/>
    </row>
    <row r="47" spans="2:34" ht="23.25" x14ac:dyDescent="0.25">
      <c r="B47" s="101" t="s">
        <v>139</v>
      </c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5"/>
      <c r="AA47" s="6"/>
      <c r="AB47" s="6"/>
      <c r="AC47" s="6"/>
      <c r="AD47" s="6"/>
      <c r="AE47" s="100"/>
      <c r="AF47"/>
      <c r="AG47"/>
    </row>
    <row r="48" spans="2:34" x14ac:dyDescent="0.25">
      <c r="B48" s="4"/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5"/>
      <c r="AA48" s="6"/>
      <c r="AB48" s="6"/>
      <c r="AC48" s="6"/>
      <c r="AD48" s="6"/>
      <c r="AE48" s="100"/>
      <c r="AF48"/>
      <c r="AG48"/>
    </row>
    <row r="49" spans="2:34" ht="34.5" customHeight="1" x14ac:dyDescent="0.25">
      <c r="B49" s="462" t="s">
        <v>140</v>
      </c>
      <c r="C49" s="498" t="s">
        <v>106</v>
      </c>
      <c r="D49" s="498"/>
      <c r="E49" s="498"/>
      <c r="F49" s="498"/>
      <c r="G49" s="498"/>
      <c r="H49" s="498"/>
      <c r="I49" s="498"/>
      <c r="J49" s="498"/>
      <c r="K49" s="498"/>
      <c r="L49" s="498"/>
      <c r="M49" s="498"/>
      <c r="N49" s="498"/>
      <c r="O49" s="498"/>
      <c r="P49" s="498"/>
      <c r="Q49" s="498"/>
      <c r="R49" s="498"/>
      <c r="S49" s="498"/>
      <c r="T49" s="498"/>
      <c r="U49" s="498"/>
      <c r="V49" s="498"/>
      <c r="W49" s="498"/>
      <c r="X49" s="498"/>
      <c r="Y49" s="498"/>
      <c r="Z49" s="475" t="s">
        <v>173</v>
      </c>
      <c r="AA49" s="475"/>
      <c r="AB49" s="475"/>
      <c r="AC49" s="475"/>
      <c r="AD49" s="475"/>
      <c r="AE49" s="475"/>
      <c r="AF49" s="475"/>
      <c r="AG49" s="475"/>
      <c r="AH49" s="475"/>
    </row>
    <row r="50" spans="2:34" ht="18.75" customHeight="1" x14ac:dyDescent="0.25">
      <c r="B50" s="462"/>
      <c r="C50" s="465" t="s">
        <v>1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476" t="s">
        <v>141</v>
      </c>
      <c r="Y50" s="466" t="s">
        <v>111</v>
      </c>
      <c r="Z50" s="499" t="s">
        <v>54</v>
      </c>
      <c r="AA50"/>
      <c r="AB50"/>
      <c r="AC50"/>
      <c r="AD50"/>
      <c r="AE50"/>
      <c r="AF50"/>
      <c r="AG50" s="500" t="s">
        <v>117</v>
      </c>
      <c r="AH50" s="500" t="s">
        <v>174</v>
      </c>
    </row>
    <row r="51" spans="2:34" ht="79.5" customHeight="1" x14ac:dyDescent="0.25">
      <c r="B51" s="462"/>
      <c r="C51" s="465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476"/>
      <c r="Y51" s="466"/>
      <c r="Z51" s="499"/>
      <c r="AA51" s="104"/>
      <c r="AB51" s="104"/>
      <c r="AC51" s="104"/>
      <c r="AD51" s="104"/>
      <c r="AE51" s="104"/>
      <c r="AF51" s="105"/>
      <c r="AG51" s="500"/>
      <c r="AH51" s="500"/>
    </row>
    <row r="52" spans="2:34" x14ac:dyDescent="0.25">
      <c r="B52" s="106" t="s">
        <v>142</v>
      </c>
      <c r="C52" s="107">
        <v>11300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9">
        <f>C52*0.95</f>
        <v>10735</v>
      </c>
      <c r="Y52" s="478">
        <v>0.85</v>
      </c>
      <c r="Z52" s="219"/>
      <c r="AA52"/>
      <c r="AB52"/>
      <c r="AC52"/>
      <c r="AD52"/>
      <c r="AE52"/>
      <c r="AF52"/>
      <c r="AG52" s="111">
        <f>Z52/C52*100-100</f>
        <v>-100</v>
      </c>
      <c r="AH52" s="479">
        <f>Z56/C56</f>
        <v>0</v>
      </c>
    </row>
    <row r="53" spans="2:34" x14ac:dyDescent="0.25">
      <c r="B53" s="112" t="s">
        <v>143</v>
      </c>
      <c r="C53" s="113">
        <v>4800</v>
      </c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5">
        <f>C53*0.95</f>
        <v>4560</v>
      </c>
      <c r="Y53" s="478"/>
      <c r="Z53" s="219"/>
      <c r="AA53"/>
      <c r="AB53"/>
      <c r="AC53"/>
      <c r="AD53"/>
      <c r="AE53"/>
      <c r="AF53"/>
      <c r="AG53" s="111">
        <f>Z53/C53*100-100</f>
        <v>-100</v>
      </c>
      <c r="AH53" s="479"/>
    </row>
    <row r="54" spans="2:34" x14ac:dyDescent="0.25">
      <c r="B54" s="112" t="s">
        <v>144</v>
      </c>
      <c r="C54" s="113">
        <v>1950</v>
      </c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5">
        <f>C54*0.95</f>
        <v>1852.5</v>
      </c>
      <c r="Y54" s="478"/>
      <c r="Z54" s="219"/>
      <c r="AA54"/>
      <c r="AB54"/>
      <c r="AC54"/>
      <c r="AD54"/>
      <c r="AE54"/>
      <c r="AF54"/>
      <c r="AG54" s="111">
        <f>Z54/C54*100-100</f>
        <v>-100</v>
      </c>
      <c r="AH54" s="479"/>
    </row>
    <row r="55" spans="2:34" x14ac:dyDescent="0.25">
      <c r="B55" s="116" t="s">
        <v>145</v>
      </c>
      <c r="C55" s="117">
        <v>1400</v>
      </c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9">
        <f>C55*0.95</f>
        <v>1330</v>
      </c>
      <c r="Y55" s="478"/>
      <c r="Z55" s="219"/>
      <c r="AA55"/>
      <c r="AB55"/>
      <c r="AC55"/>
      <c r="AD55"/>
      <c r="AE55"/>
      <c r="AF55"/>
      <c r="AG55" s="121">
        <f>Z55/C55*100-100</f>
        <v>-100</v>
      </c>
      <c r="AH55" s="479"/>
    </row>
    <row r="56" spans="2:34" ht="20.25" x14ac:dyDescent="0.25">
      <c r="B56" s="122" t="s">
        <v>53</v>
      </c>
      <c r="C56" s="123">
        <f>SUM(C52:C55)</f>
        <v>19450</v>
      </c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4">
        <f>SUM(X52:X55)</f>
        <v>18477.5</v>
      </c>
      <c r="Y56" s="478"/>
      <c r="Z56" s="125">
        <f>SUM(Z52:Z55)</f>
        <v>0</v>
      </c>
      <c r="AA56"/>
      <c r="AB56"/>
      <c r="AC56"/>
      <c r="AD56"/>
      <c r="AE56"/>
      <c r="AF56"/>
      <c r="AG56" s="126">
        <f>SUM(AG52:AG55)</f>
        <v>-400</v>
      </c>
      <c r="AH56" s="479"/>
    </row>
    <row r="57" spans="2:34" x14ac:dyDescent="0.25">
      <c r="B57" s="4"/>
      <c r="C57" s="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5"/>
      <c r="AA57" s="6"/>
      <c r="AB57" s="6"/>
      <c r="AC57" s="6"/>
      <c r="AD57" s="6"/>
      <c r="AE57" s="100"/>
      <c r="AF57"/>
      <c r="AG57"/>
    </row>
    <row r="58" spans="2:34" ht="23.25" x14ac:dyDescent="0.25">
      <c r="B58" s="101" t="s">
        <v>146</v>
      </c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5"/>
      <c r="AA58" s="6"/>
      <c r="AB58" s="6"/>
      <c r="AC58" s="6"/>
      <c r="AD58" s="6"/>
      <c r="AE58" s="100"/>
      <c r="AF58"/>
      <c r="AG58"/>
    </row>
    <row r="59" spans="2:34" x14ac:dyDescent="0.25">
      <c r="B59" s="4"/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5"/>
      <c r="AA59" s="6"/>
      <c r="AB59" s="6"/>
      <c r="AC59" s="6"/>
      <c r="AD59" s="6"/>
      <c r="AE59" s="100"/>
      <c r="AF59"/>
      <c r="AG59"/>
    </row>
    <row r="60" spans="2:34" x14ac:dyDescent="0.25">
      <c r="B60" s="4"/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5"/>
      <c r="AA60" s="6"/>
      <c r="AB60" s="6"/>
      <c r="AC60" s="6"/>
      <c r="AD60" s="6"/>
      <c r="AE60" s="100"/>
      <c r="AF60"/>
      <c r="AG60"/>
    </row>
    <row r="61" spans="2:34" ht="48" customHeight="1" x14ac:dyDescent="0.25">
      <c r="B61" s="462" t="s">
        <v>147</v>
      </c>
      <c r="C61" s="498" t="s">
        <v>106</v>
      </c>
      <c r="D61" s="498"/>
      <c r="E61" s="498"/>
      <c r="F61" s="498"/>
      <c r="G61" s="498"/>
      <c r="H61" s="498"/>
      <c r="I61" s="498"/>
      <c r="J61" s="498"/>
      <c r="K61" s="498"/>
      <c r="L61" s="498"/>
      <c r="M61" s="498"/>
      <c r="N61" s="498"/>
      <c r="O61" s="498"/>
      <c r="P61" s="498"/>
      <c r="Q61" s="498"/>
      <c r="R61" s="498"/>
      <c r="S61" s="498"/>
      <c r="T61" s="498"/>
      <c r="U61" s="498"/>
      <c r="V61" s="498"/>
      <c r="W61" s="498"/>
      <c r="X61" s="498"/>
      <c r="Y61" s="498"/>
      <c r="Z61" s="475" t="s">
        <v>173</v>
      </c>
      <c r="AA61" s="475"/>
      <c r="AB61" s="475"/>
      <c r="AC61" s="475"/>
      <c r="AD61" s="475"/>
      <c r="AE61" s="475"/>
      <c r="AF61" s="475"/>
      <c r="AG61" s="475"/>
      <c r="AH61" s="475"/>
    </row>
    <row r="62" spans="2:34" ht="106.5" customHeight="1" x14ac:dyDescent="0.25">
      <c r="B62" s="462"/>
      <c r="C62" s="465" t="s">
        <v>1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466" t="s">
        <v>110</v>
      </c>
      <c r="Y62" s="466" t="s">
        <v>111</v>
      </c>
      <c r="Z62" s="497" t="s">
        <v>54</v>
      </c>
      <c r="AA62" s="220" t="s">
        <v>112</v>
      </c>
      <c r="AB62" s="221" t="s">
        <v>113</v>
      </c>
      <c r="AC62" s="222" t="s">
        <v>114</v>
      </c>
      <c r="AD62" s="222" t="s">
        <v>115</v>
      </c>
      <c r="AE62" s="223" t="s">
        <v>116</v>
      </c>
      <c r="AF62" s="224"/>
      <c r="AG62" s="500" t="s">
        <v>117</v>
      </c>
      <c r="AH62" s="500" t="s">
        <v>174</v>
      </c>
    </row>
    <row r="63" spans="2:34" ht="18.75" hidden="1" customHeight="1" x14ac:dyDescent="0.25">
      <c r="B63" s="462"/>
      <c r="C63" s="465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466"/>
      <c r="Y63" s="466"/>
      <c r="Z63" s="466"/>
      <c r="AA63" s="37" t="s">
        <v>119</v>
      </c>
      <c r="AB63" s="38" t="s">
        <v>120</v>
      </c>
      <c r="AC63" s="39"/>
      <c r="AD63" s="39"/>
      <c r="AE63" s="40"/>
      <c r="AF63" s="41"/>
      <c r="AG63" s="500"/>
      <c r="AH63" s="500"/>
    </row>
    <row r="64" spans="2:34" x14ac:dyDescent="0.25">
      <c r="B64" s="127" t="s">
        <v>148</v>
      </c>
      <c r="C64" s="128">
        <v>5</v>
      </c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30">
        <f t="shared" ref="X64:X71" si="6">C64*0.85</f>
        <v>4.25</v>
      </c>
      <c r="Y64" s="480">
        <v>0.85</v>
      </c>
      <c r="Z64" s="131"/>
      <c r="AA64" s="132"/>
      <c r="AB64" s="133"/>
      <c r="AC64" s="134"/>
      <c r="AD64" s="135"/>
      <c r="AE64" s="134"/>
      <c r="AF64" s="136"/>
      <c r="AG64" s="137">
        <f t="shared" ref="AG64:AG71" si="7">Z64/C64*100-100</f>
        <v>-100</v>
      </c>
      <c r="AH64" s="481">
        <f>Z89/C89</f>
        <v>0</v>
      </c>
    </row>
    <row r="65" spans="2:34" x14ac:dyDescent="0.25">
      <c r="B65" s="138" t="s">
        <v>149</v>
      </c>
      <c r="C65" s="139">
        <v>25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1">
        <f t="shared" si="6"/>
        <v>21.25</v>
      </c>
      <c r="Y65" s="480"/>
      <c r="Z65" s="142"/>
      <c r="AA65" s="143"/>
      <c r="AB65" s="144"/>
      <c r="AC65" s="145"/>
      <c r="AD65" s="146"/>
      <c r="AE65" s="145"/>
      <c r="AF65" s="147"/>
      <c r="AG65" s="148">
        <f t="shared" si="7"/>
        <v>-100</v>
      </c>
      <c r="AH65" s="481"/>
    </row>
    <row r="66" spans="2:34" x14ac:dyDescent="0.25">
      <c r="B66" s="138" t="s">
        <v>150</v>
      </c>
      <c r="C66" s="139">
        <v>16500</v>
      </c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1">
        <f t="shared" si="6"/>
        <v>14025</v>
      </c>
      <c r="Y66" s="480"/>
      <c r="Z66" s="142"/>
      <c r="AA66" s="143"/>
      <c r="AB66" s="144"/>
      <c r="AC66" s="145"/>
      <c r="AD66" s="146"/>
      <c r="AE66" s="145"/>
      <c r="AF66" s="147"/>
      <c r="AG66" s="148">
        <f t="shared" si="7"/>
        <v>-100</v>
      </c>
      <c r="AH66" s="481"/>
    </row>
    <row r="67" spans="2:34" x14ac:dyDescent="0.25">
      <c r="B67" s="138" t="s">
        <v>151</v>
      </c>
      <c r="C67" s="139">
        <v>5208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1">
        <f t="shared" si="6"/>
        <v>4426.8</v>
      </c>
      <c r="Y67" s="480"/>
      <c r="Z67" s="142"/>
      <c r="AA67" s="143"/>
      <c r="AB67" s="144"/>
      <c r="AC67" s="145"/>
      <c r="AD67" s="146"/>
      <c r="AE67" s="145"/>
      <c r="AF67" s="147"/>
      <c r="AG67" s="148">
        <f t="shared" si="7"/>
        <v>-100</v>
      </c>
      <c r="AH67" s="481"/>
    </row>
    <row r="68" spans="2:34" x14ac:dyDescent="0.25">
      <c r="B68" s="138" t="s">
        <v>34</v>
      </c>
      <c r="C68" s="139">
        <v>317</v>
      </c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1">
        <f t="shared" si="6"/>
        <v>269.45</v>
      </c>
      <c r="Y68" s="480"/>
      <c r="Z68" s="142"/>
      <c r="AA68" s="143"/>
      <c r="AB68" s="144"/>
      <c r="AC68" s="145"/>
      <c r="AD68" s="146"/>
      <c r="AE68" s="145"/>
      <c r="AF68" s="147"/>
      <c r="AG68" s="148">
        <f t="shared" si="7"/>
        <v>-100</v>
      </c>
      <c r="AH68" s="481"/>
    </row>
    <row r="69" spans="2:34" x14ac:dyDescent="0.25">
      <c r="B69" s="138" t="s">
        <v>35</v>
      </c>
      <c r="C69" s="139">
        <v>2083</v>
      </c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1">
        <f t="shared" si="6"/>
        <v>1770.55</v>
      </c>
      <c r="Y69" s="480"/>
      <c r="Z69" s="142"/>
      <c r="AA69" s="143"/>
      <c r="AB69" s="144"/>
      <c r="AC69" s="145"/>
      <c r="AD69" s="146"/>
      <c r="AE69" s="145"/>
      <c r="AF69" s="147"/>
      <c r="AG69" s="148">
        <f t="shared" si="7"/>
        <v>-100</v>
      </c>
      <c r="AH69" s="481"/>
    </row>
    <row r="70" spans="2:34" x14ac:dyDescent="0.25">
      <c r="B70" s="138" t="s">
        <v>36</v>
      </c>
      <c r="C70" s="139">
        <v>1250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1">
        <f t="shared" si="6"/>
        <v>1062.5</v>
      </c>
      <c r="Y70" s="480"/>
      <c r="Z70" s="142"/>
      <c r="AA70" s="143"/>
      <c r="AB70" s="144"/>
      <c r="AC70" s="145"/>
      <c r="AD70" s="146"/>
      <c r="AE70" s="145"/>
      <c r="AF70" s="147"/>
      <c r="AG70" s="148">
        <f t="shared" si="7"/>
        <v>-100</v>
      </c>
      <c r="AH70" s="481"/>
    </row>
    <row r="71" spans="2:34" x14ac:dyDescent="0.25">
      <c r="B71" s="138" t="s">
        <v>37</v>
      </c>
      <c r="C71" s="482">
        <v>327</v>
      </c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483">
        <f t="shared" si="6"/>
        <v>277.95</v>
      </c>
      <c r="Y71" s="480"/>
      <c r="Z71" s="484"/>
      <c r="AA71" s="143"/>
      <c r="AB71" s="144"/>
      <c r="AC71" s="145"/>
      <c r="AD71" s="146"/>
      <c r="AE71" s="145"/>
      <c r="AF71" s="147"/>
      <c r="AG71" s="485">
        <f t="shared" si="7"/>
        <v>-100</v>
      </c>
      <c r="AH71" s="481"/>
    </row>
    <row r="72" spans="2:34" x14ac:dyDescent="0.25">
      <c r="B72" s="138" t="s">
        <v>38</v>
      </c>
      <c r="C72" s="482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483"/>
      <c r="Y72" s="480"/>
      <c r="Z72" s="484"/>
      <c r="AA72" s="143"/>
      <c r="AB72" s="144"/>
      <c r="AC72" s="145"/>
      <c r="AD72" s="146"/>
      <c r="AE72" s="145"/>
      <c r="AF72" s="147"/>
      <c r="AG72" s="485"/>
      <c r="AH72" s="481"/>
    </row>
    <row r="73" spans="2:34" x14ac:dyDescent="0.25">
      <c r="B73" s="138" t="s">
        <v>39</v>
      </c>
      <c r="C73" s="482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483"/>
      <c r="Y73" s="480"/>
      <c r="Z73" s="484"/>
      <c r="AA73" s="143"/>
      <c r="AB73" s="144"/>
      <c r="AC73" s="145"/>
      <c r="AD73" s="146"/>
      <c r="AE73" s="145"/>
      <c r="AF73" s="147"/>
      <c r="AG73" s="485"/>
      <c r="AH73" s="481"/>
    </row>
    <row r="74" spans="2:34" x14ac:dyDescent="0.25">
      <c r="B74" s="138" t="s">
        <v>152</v>
      </c>
      <c r="C74" s="139">
        <v>1000</v>
      </c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1">
        <f t="shared" ref="X74:X87" si="8">C74*0.85</f>
        <v>850</v>
      </c>
      <c r="Y74" s="480"/>
      <c r="Z74" s="142"/>
      <c r="AA74" s="143"/>
      <c r="AB74" s="144"/>
      <c r="AC74" s="145"/>
      <c r="AD74" s="146"/>
      <c r="AE74" s="145"/>
      <c r="AF74" s="147"/>
      <c r="AG74" s="148">
        <f t="shared" ref="AG74:AG87" si="9">Z74/C74*100-100</f>
        <v>-100</v>
      </c>
      <c r="AH74" s="481"/>
    </row>
    <row r="75" spans="2:34" x14ac:dyDescent="0.25">
      <c r="B75" s="149" t="s">
        <v>40</v>
      </c>
      <c r="C75" s="150">
        <v>117</v>
      </c>
      <c r="D75" s="151"/>
      <c r="E75" s="151"/>
      <c r="F75" s="151"/>
      <c r="G75" s="151"/>
      <c r="H75" s="151"/>
      <c r="I75" s="152"/>
      <c r="J75" s="151"/>
      <c r="K75" s="151"/>
      <c r="L75" s="151"/>
      <c r="M75" s="151"/>
      <c r="N75" s="151"/>
      <c r="O75" s="151"/>
      <c r="P75" s="151"/>
      <c r="Q75" s="151"/>
      <c r="R75" s="152"/>
      <c r="S75" s="151"/>
      <c r="T75" s="151"/>
      <c r="U75" s="151"/>
      <c r="V75" s="151"/>
      <c r="W75" s="151"/>
      <c r="X75" s="141">
        <f t="shared" si="8"/>
        <v>99.45</v>
      </c>
      <c r="Y75" s="480"/>
      <c r="Z75" s="142"/>
      <c r="AA75" s="143"/>
      <c r="AB75" s="144"/>
      <c r="AC75" s="145"/>
      <c r="AD75" s="146"/>
      <c r="AE75" s="145"/>
      <c r="AF75" s="147"/>
      <c r="AG75" s="148">
        <f t="shared" si="9"/>
        <v>-100</v>
      </c>
      <c r="AH75" s="481"/>
    </row>
    <row r="76" spans="2:34" x14ac:dyDescent="0.25">
      <c r="B76" s="149" t="s">
        <v>41</v>
      </c>
      <c r="C76" s="150">
        <v>375</v>
      </c>
      <c r="D76" s="151"/>
      <c r="E76" s="151"/>
      <c r="F76" s="151"/>
      <c r="G76" s="151"/>
      <c r="H76" s="151"/>
      <c r="I76" s="152"/>
      <c r="J76" s="151"/>
      <c r="K76" s="151"/>
      <c r="L76" s="151"/>
      <c r="M76" s="151"/>
      <c r="N76" s="151"/>
      <c r="O76" s="151"/>
      <c r="P76" s="151"/>
      <c r="Q76" s="151"/>
      <c r="R76" s="152"/>
      <c r="S76" s="151"/>
      <c r="T76" s="151"/>
      <c r="U76" s="151"/>
      <c r="V76" s="151"/>
      <c r="W76" s="151"/>
      <c r="X76" s="141">
        <f t="shared" si="8"/>
        <v>318.75</v>
      </c>
      <c r="Y76" s="480"/>
      <c r="Z76" s="142"/>
      <c r="AA76" s="143"/>
      <c r="AB76" s="144"/>
      <c r="AC76" s="145"/>
      <c r="AD76" s="146"/>
      <c r="AE76" s="145"/>
      <c r="AF76" s="147"/>
      <c r="AG76" s="148">
        <f t="shared" si="9"/>
        <v>-100</v>
      </c>
      <c r="AH76" s="481"/>
    </row>
    <row r="77" spans="2:34" x14ac:dyDescent="0.25">
      <c r="B77" s="149" t="s">
        <v>42</v>
      </c>
      <c r="C77" s="150">
        <v>167</v>
      </c>
      <c r="D77" s="151"/>
      <c r="E77" s="151"/>
      <c r="F77" s="151"/>
      <c r="G77" s="151"/>
      <c r="H77" s="151"/>
      <c r="I77" s="152"/>
      <c r="J77" s="151"/>
      <c r="K77" s="151"/>
      <c r="L77" s="151"/>
      <c r="M77" s="151"/>
      <c r="N77" s="151"/>
      <c r="O77" s="151"/>
      <c r="P77" s="151"/>
      <c r="Q77" s="151"/>
      <c r="R77" s="152"/>
      <c r="S77" s="151"/>
      <c r="T77" s="151"/>
      <c r="U77" s="151"/>
      <c r="V77" s="151"/>
      <c r="W77" s="151"/>
      <c r="X77" s="141">
        <f t="shared" si="8"/>
        <v>141.94999999999999</v>
      </c>
      <c r="Y77" s="480"/>
      <c r="Z77" s="142"/>
      <c r="AA77" s="143"/>
      <c r="AB77" s="144"/>
      <c r="AC77" s="145"/>
      <c r="AD77" s="146"/>
      <c r="AE77" s="145"/>
      <c r="AF77" s="147"/>
      <c r="AG77" s="148">
        <f t="shared" si="9"/>
        <v>-100</v>
      </c>
      <c r="AH77" s="481"/>
    </row>
    <row r="78" spans="2:34" x14ac:dyDescent="0.25">
      <c r="B78" s="149" t="s">
        <v>43</v>
      </c>
      <c r="C78" s="150">
        <v>25</v>
      </c>
      <c r="D78" s="151"/>
      <c r="E78" s="151"/>
      <c r="F78" s="151"/>
      <c r="G78" s="151"/>
      <c r="H78" s="151"/>
      <c r="I78" s="152"/>
      <c r="J78" s="151"/>
      <c r="K78" s="151"/>
      <c r="L78" s="151"/>
      <c r="M78" s="151"/>
      <c r="N78" s="151"/>
      <c r="O78" s="151"/>
      <c r="P78" s="151"/>
      <c r="Q78" s="151"/>
      <c r="R78" s="152"/>
      <c r="S78" s="151"/>
      <c r="T78" s="151"/>
      <c r="U78" s="151"/>
      <c r="V78" s="151"/>
      <c r="W78" s="151"/>
      <c r="X78" s="141">
        <f t="shared" si="8"/>
        <v>21.25</v>
      </c>
      <c r="Y78" s="480"/>
      <c r="Z78" s="142"/>
      <c r="AA78" s="143"/>
      <c r="AB78" s="144"/>
      <c r="AC78" s="145"/>
      <c r="AD78" s="146"/>
      <c r="AE78" s="145"/>
      <c r="AF78" s="147"/>
      <c r="AG78" s="148">
        <f t="shared" si="9"/>
        <v>-100</v>
      </c>
      <c r="AH78" s="481"/>
    </row>
    <row r="79" spans="2:34" x14ac:dyDescent="0.25">
      <c r="B79" s="149" t="s">
        <v>44</v>
      </c>
      <c r="C79" s="150">
        <v>108</v>
      </c>
      <c r="D79" s="151"/>
      <c r="E79" s="151"/>
      <c r="F79" s="151"/>
      <c r="G79" s="151"/>
      <c r="H79" s="151"/>
      <c r="I79" s="152"/>
      <c r="J79" s="151"/>
      <c r="K79" s="151"/>
      <c r="L79" s="151"/>
      <c r="M79" s="151"/>
      <c r="N79" s="151"/>
      <c r="O79" s="151"/>
      <c r="P79" s="151"/>
      <c r="Q79" s="151"/>
      <c r="R79" s="152"/>
      <c r="S79" s="151"/>
      <c r="T79" s="151"/>
      <c r="U79" s="151"/>
      <c r="V79" s="151"/>
      <c r="W79" s="151"/>
      <c r="X79" s="141">
        <f t="shared" si="8"/>
        <v>91.8</v>
      </c>
      <c r="Y79" s="480"/>
      <c r="Z79" s="142"/>
      <c r="AA79" s="143"/>
      <c r="AB79" s="144"/>
      <c r="AC79" s="145"/>
      <c r="AD79" s="146"/>
      <c r="AE79" s="145"/>
      <c r="AF79" s="147"/>
      <c r="AG79" s="148">
        <f t="shared" si="9"/>
        <v>-100</v>
      </c>
      <c r="AH79" s="481"/>
    </row>
    <row r="80" spans="2:34" x14ac:dyDescent="0.25">
      <c r="B80" s="149" t="s">
        <v>153</v>
      </c>
      <c r="C80" s="150">
        <v>100</v>
      </c>
      <c r="D80" s="151"/>
      <c r="E80" s="151"/>
      <c r="F80" s="151"/>
      <c r="G80" s="151"/>
      <c r="H80" s="151"/>
      <c r="I80" s="152"/>
      <c r="J80" s="151"/>
      <c r="K80" s="151"/>
      <c r="L80" s="151"/>
      <c r="M80" s="151"/>
      <c r="N80" s="151"/>
      <c r="O80" s="151"/>
      <c r="P80" s="151"/>
      <c r="Q80" s="151"/>
      <c r="R80" s="152"/>
      <c r="S80" s="151"/>
      <c r="T80" s="151"/>
      <c r="U80" s="151"/>
      <c r="V80" s="151"/>
      <c r="W80" s="151"/>
      <c r="X80" s="141">
        <f t="shared" si="8"/>
        <v>85</v>
      </c>
      <c r="Y80" s="480"/>
      <c r="Z80" s="142"/>
      <c r="AA80" s="143"/>
      <c r="AB80" s="144"/>
      <c r="AC80" s="145"/>
      <c r="AD80" s="146"/>
      <c r="AE80" s="145"/>
      <c r="AF80" s="147"/>
      <c r="AG80" s="148">
        <f t="shared" si="9"/>
        <v>-100</v>
      </c>
      <c r="AH80" s="481"/>
    </row>
    <row r="81" spans="2:34" x14ac:dyDescent="0.25">
      <c r="B81" s="149" t="s">
        <v>46</v>
      </c>
      <c r="C81" s="150">
        <v>100</v>
      </c>
      <c r="D81" s="151"/>
      <c r="E81" s="151"/>
      <c r="F81" s="151"/>
      <c r="G81" s="151"/>
      <c r="H81" s="151"/>
      <c r="I81" s="152"/>
      <c r="J81" s="151"/>
      <c r="K81" s="151"/>
      <c r="L81" s="151"/>
      <c r="M81" s="151"/>
      <c r="N81" s="151"/>
      <c r="O81" s="151"/>
      <c r="P81" s="151"/>
      <c r="Q81" s="151"/>
      <c r="R81" s="152"/>
      <c r="S81" s="151"/>
      <c r="T81" s="151"/>
      <c r="U81" s="151"/>
      <c r="V81" s="151"/>
      <c r="W81" s="151"/>
      <c r="X81" s="141">
        <f t="shared" si="8"/>
        <v>85</v>
      </c>
      <c r="Y81" s="480"/>
      <c r="Z81" s="142"/>
      <c r="AA81" s="143"/>
      <c r="AB81" s="144"/>
      <c r="AC81" s="145"/>
      <c r="AD81" s="146"/>
      <c r="AE81" s="145"/>
      <c r="AF81" s="147"/>
      <c r="AG81" s="148">
        <f t="shared" si="9"/>
        <v>-100</v>
      </c>
      <c r="AH81" s="481"/>
    </row>
    <row r="82" spans="2:34" x14ac:dyDescent="0.25">
      <c r="B82" s="149" t="s">
        <v>47</v>
      </c>
      <c r="C82" s="150">
        <v>7</v>
      </c>
      <c r="D82" s="151"/>
      <c r="E82" s="151"/>
      <c r="F82" s="151"/>
      <c r="G82" s="151"/>
      <c r="H82" s="151"/>
      <c r="I82" s="152"/>
      <c r="J82" s="151"/>
      <c r="K82" s="151"/>
      <c r="L82" s="151"/>
      <c r="M82" s="151"/>
      <c r="N82" s="151"/>
      <c r="O82" s="151"/>
      <c r="P82" s="151"/>
      <c r="Q82" s="151"/>
      <c r="R82" s="152"/>
      <c r="S82" s="151"/>
      <c r="T82" s="151"/>
      <c r="U82" s="151"/>
      <c r="V82" s="151"/>
      <c r="W82" s="151"/>
      <c r="X82" s="141">
        <f t="shared" si="8"/>
        <v>5.95</v>
      </c>
      <c r="Y82" s="480"/>
      <c r="Z82" s="142"/>
      <c r="AA82" s="143"/>
      <c r="AB82" s="144"/>
      <c r="AC82" s="145"/>
      <c r="AD82" s="146"/>
      <c r="AE82" s="145"/>
      <c r="AF82" s="147"/>
      <c r="AG82" s="148">
        <f t="shared" si="9"/>
        <v>-100</v>
      </c>
      <c r="AH82" s="481"/>
    </row>
    <row r="83" spans="2:34" x14ac:dyDescent="0.25">
      <c r="B83" s="149" t="s">
        <v>48</v>
      </c>
      <c r="C83" s="150">
        <v>135</v>
      </c>
      <c r="D83" s="151"/>
      <c r="E83" s="151"/>
      <c r="F83" s="151"/>
      <c r="G83" s="151"/>
      <c r="H83" s="151"/>
      <c r="I83" s="152"/>
      <c r="J83" s="151"/>
      <c r="K83" s="151"/>
      <c r="L83" s="151"/>
      <c r="M83" s="151"/>
      <c r="N83" s="151"/>
      <c r="O83" s="151"/>
      <c r="P83" s="151"/>
      <c r="Q83" s="151"/>
      <c r="R83" s="152"/>
      <c r="S83" s="151"/>
      <c r="T83" s="151"/>
      <c r="U83" s="151"/>
      <c r="V83" s="151"/>
      <c r="W83" s="151"/>
      <c r="X83" s="141">
        <f t="shared" si="8"/>
        <v>114.75</v>
      </c>
      <c r="Y83" s="480"/>
      <c r="Z83" s="142"/>
      <c r="AA83" s="143"/>
      <c r="AB83" s="144"/>
      <c r="AC83" s="145"/>
      <c r="AD83" s="146"/>
      <c r="AE83" s="145"/>
      <c r="AF83" s="147"/>
      <c r="AG83" s="148">
        <f t="shared" si="9"/>
        <v>-100</v>
      </c>
      <c r="AH83" s="481"/>
    </row>
    <row r="84" spans="2:34" x14ac:dyDescent="0.25">
      <c r="B84" s="149" t="s">
        <v>49</v>
      </c>
      <c r="C84" s="150">
        <v>10</v>
      </c>
      <c r="D84" s="151"/>
      <c r="E84" s="151"/>
      <c r="F84" s="151"/>
      <c r="G84" s="151"/>
      <c r="H84" s="151"/>
      <c r="I84" s="152"/>
      <c r="J84" s="151"/>
      <c r="K84" s="151"/>
      <c r="L84" s="151"/>
      <c r="M84" s="151"/>
      <c r="N84" s="151"/>
      <c r="O84" s="151"/>
      <c r="P84" s="151"/>
      <c r="Q84" s="151"/>
      <c r="R84" s="152"/>
      <c r="S84" s="151"/>
      <c r="T84" s="151"/>
      <c r="U84" s="151"/>
      <c r="V84" s="151"/>
      <c r="W84" s="151"/>
      <c r="X84" s="141">
        <f t="shared" si="8"/>
        <v>8.5</v>
      </c>
      <c r="Y84" s="480"/>
      <c r="Z84" s="142"/>
      <c r="AA84" s="143"/>
      <c r="AB84" s="144"/>
      <c r="AC84" s="145"/>
      <c r="AD84" s="146"/>
      <c r="AE84" s="145"/>
      <c r="AF84" s="147"/>
      <c r="AG84" s="148">
        <f t="shared" si="9"/>
        <v>-100</v>
      </c>
      <c r="AH84" s="481"/>
    </row>
    <row r="85" spans="2:34" x14ac:dyDescent="0.25">
      <c r="B85" s="149" t="s">
        <v>154</v>
      </c>
      <c r="C85" s="150">
        <v>5</v>
      </c>
      <c r="D85" s="151"/>
      <c r="E85" s="151"/>
      <c r="F85" s="151"/>
      <c r="G85" s="151"/>
      <c r="H85" s="151"/>
      <c r="I85" s="152"/>
      <c r="J85" s="151"/>
      <c r="K85" s="151"/>
      <c r="L85" s="151"/>
      <c r="M85" s="151"/>
      <c r="N85" s="151"/>
      <c r="O85" s="151"/>
      <c r="P85" s="151"/>
      <c r="Q85" s="151"/>
      <c r="R85" s="152"/>
      <c r="S85" s="151"/>
      <c r="T85" s="151"/>
      <c r="U85" s="151"/>
      <c r="V85" s="151"/>
      <c r="W85" s="151"/>
      <c r="X85" s="141">
        <f t="shared" si="8"/>
        <v>4.25</v>
      </c>
      <c r="Y85" s="480"/>
      <c r="Z85" s="142"/>
      <c r="AA85" s="143"/>
      <c r="AB85" s="144"/>
      <c r="AC85" s="145"/>
      <c r="AD85" s="146"/>
      <c r="AE85" s="145"/>
      <c r="AF85" s="147"/>
      <c r="AG85" s="148">
        <f t="shared" si="9"/>
        <v>-100</v>
      </c>
      <c r="AH85" s="481"/>
    </row>
    <row r="86" spans="2:34" x14ac:dyDescent="0.25">
      <c r="B86" s="149" t="s">
        <v>51</v>
      </c>
      <c r="C86" s="150">
        <v>3</v>
      </c>
      <c r="D86" s="151"/>
      <c r="E86" s="151"/>
      <c r="F86" s="151"/>
      <c r="G86" s="151"/>
      <c r="H86" s="151"/>
      <c r="I86" s="152"/>
      <c r="J86" s="151"/>
      <c r="K86" s="151"/>
      <c r="L86" s="151"/>
      <c r="M86" s="151"/>
      <c r="N86" s="151"/>
      <c r="O86" s="151"/>
      <c r="P86" s="151"/>
      <c r="Q86" s="151"/>
      <c r="R86" s="152"/>
      <c r="S86" s="151"/>
      <c r="T86" s="151"/>
      <c r="U86" s="151"/>
      <c r="V86" s="151"/>
      <c r="W86" s="151"/>
      <c r="X86" s="141">
        <f t="shared" si="8"/>
        <v>2.5499999999999998</v>
      </c>
      <c r="Y86" s="480"/>
      <c r="Z86" s="142"/>
      <c r="AA86" s="143"/>
      <c r="AB86" s="144"/>
      <c r="AC86" s="145"/>
      <c r="AD86" s="146"/>
      <c r="AE86" s="145"/>
      <c r="AF86" s="153"/>
      <c r="AG86" s="154">
        <f t="shared" si="9"/>
        <v>-100</v>
      </c>
      <c r="AH86" s="481"/>
    </row>
    <row r="87" spans="2:34" x14ac:dyDescent="0.25">
      <c r="B87" s="155" t="s">
        <v>52</v>
      </c>
      <c r="C87" s="156">
        <v>2</v>
      </c>
      <c r="D87" s="157"/>
      <c r="E87" s="157"/>
      <c r="F87" s="157"/>
      <c r="G87" s="157"/>
      <c r="H87" s="157"/>
      <c r="I87" s="158"/>
      <c r="J87" s="157"/>
      <c r="K87" s="157"/>
      <c r="L87" s="157"/>
      <c r="M87" s="157"/>
      <c r="N87" s="157"/>
      <c r="O87" s="157"/>
      <c r="P87" s="157"/>
      <c r="Q87" s="157"/>
      <c r="R87" s="158"/>
      <c r="S87" s="157"/>
      <c r="T87" s="157"/>
      <c r="U87" s="157"/>
      <c r="V87" s="157"/>
      <c r="W87" s="157"/>
      <c r="X87" s="159">
        <f t="shared" si="8"/>
        <v>1.7</v>
      </c>
      <c r="Y87" s="480"/>
      <c r="Z87" s="142"/>
      <c r="AA87" s="160"/>
      <c r="AB87" s="161"/>
      <c r="AC87" s="162"/>
      <c r="AD87" s="162"/>
      <c r="AE87" s="162"/>
      <c r="AF87" s="147"/>
      <c r="AG87" s="148">
        <f t="shared" si="9"/>
        <v>-100</v>
      </c>
      <c r="AH87" s="481"/>
    </row>
    <row r="88" spans="2:34" ht="72" x14ac:dyDescent="0.25">
      <c r="B88" s="163" t="s">
        <v>176</v>
      </c>
      <c r="C88" s="164" t="s">
        <v>156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58" t="s">
        <v>156</v>
      </c>
      <c r="Y88" s="480"/>
      <c r="Z88" s="165"/>
      <c r="AA88" s="160"/>
      <c r="AB88" s="161"/>
      <c r="AC88" s="162"/>
      <c r="AD88" s="162"/>
      <c r="AE88" s="162"/>
      <c r="AF88" s="147"/>
      <c r="AG88" s="166" t="s">
        <v>157</v>
      </c>
      <c r="AH88" s="481"/>
    </row>
    <row r="89" spans="2:34" ht="23.25" x14ac:dyDescent="0.25">
      <c r="B89" s="167" t="s">
        <v>53</v>
      </c>
      <c r="C89" s="168">
        <f>C87+C86+C85+C84+C83+C82+C81+C80+C79+C78+C77+C76+C75+C74+C71+C70+C69+C68+C67+C66+C65+C64</f>
        <v>27869</v>
      </c>
      <c r="D89" s="169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1">
        <f>SUM(X64:X87)</f>
        <v>23688.65</v>
      </c>
      <c r="Y89" s="480"/>
      <c r="Z89" s="168">
        <f>SUM(Z64:Z88)</f>
        <v>0</v>
      </c>
      <c r="AA89" s="172"/>
      <c r="AB89" s="173"/>
      <c r="AC89" s="145"/>
      <c r="AD89" s="146"/>
      <c r="AE89" s="145"/>
      <c r="AF89" s="174"/>
      <c r="AG89" s="175">
        <f>Z89/C89*100</f>
        <v>0</v>
      </c>
      <c r="AH89" s="481"/>
    </row>
    <row r="90" spans="2:34" x14ac:dyDescent="0.25">
      <c r="B90"/>
      <c r="C90" s="176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 s="177"/>
    </row>
    <row r="91" spans="2:34" ht="23.25" x14ac:dyDescent="0.35">
      <c r="B91" s="178" t="s">
        <v>158</v>
      </c>
      <c r="C91" s="176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 s="177"/>
    </row>
    <row r="92" spans="2:34" x14ac:dyDescent="0.25">
      <c r="B92"/>
      <c r="C92" s="176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 s="177"/>
    </row>
    <row r="93" spans="2:34" ht="51" customHeight="1" x14ac:dyDescent="0.25">
      <c r="B93" s="462" t="s">
        <v>102</v>
      </c>
      <c r="C93" s="498" t="s">
        <v>106</v>
      </c>
      <c r="D93" s="498"/>
      <c r="E93" s="498"/>
      <c r="F93" s="498"/>
      <c r="G93" s="498"/>
      <c r="H93" s="498"/>
      <c r="I93" s="498"/>
      <c r="J93" s="498"/>
      <c r="K93" s="498"/>
      <c r="L93" s="498"/>
      <c r="M93" s="498"/>
      <c r="N93" s="498"/>
      <c r="O93" s="498"/>
      <c r="P93" s="498"/>
      <c r="Q93" s="498"/>
      <c r="R93" s="498"/>
      <c r="S93" s="498"/>
      <c r="T93" s="498"/>
      <c r="U93" s="498"/>
      <c r="V93" s="498"/>
      <c r="W93" s="498"/>
      <c r="X93" s="498"/>
      <c r="Y93" s="498"/>
      <c r="Z93" s="475" t="s">
        <v>173</v>
      </c>
      <c r="AA93" s="475"/>
      <c r="AB93" s="475"/>
      <c r="AC93" s="475"/>
      <c r="AD93" s="475"/>
      <c r="AE93" s="475"/>
      <c r="AF93" s="475"/>
      <c r="AG93" s="475"/>
      <c r="AH93" s="475"/>
    </row>
    <row r="94" spans="2:34" ht="127.5" customHeight="1" x14ac:dyDescent="0.25">
      <c r="B94" s="462"/>
      <c r="C94" s="465" t="s">
        <v>1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466" t="s">
        <v>110</v>
      </c>
      <c r="Y94" s="466" t="s">
        <v>111</v>
      </c>
      <c r="Z94" s="497" t="s">
        <v>54</v>
      </c>
      <c r="AA94" s="220" t="s">
        <v>112</v>
      </c>
      <c r="AB94" s="221" t="s">
        <v>113</v>
      </c>
      <c r="AC94" s="222" t="s">
        <v>114</v>
      </c>
      <c r="AD94" s="222" t="s">
        <v>115</v>
      </c>
      <c r="AE94" s="223" t="s">
        <v>116</v>
      </c>
      <c r="AF94" s="224"/>
      <c r="AG94" s="501" t="s">
        <v>117</v>
      </c>
      <c r="AH94" s="500" t="s">
        <v>174</v>
      </c>
    </row>
    <row r="95" spans="2:34" ht="18.75" hidden="1" customHeight="1" x14ac:dyDescent="0.25">
      <c r="B95" s="462"/>
      <c r="C95" s="465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466"/>
      <c r="Y95" s="466"/>
      <c r="Z95" s="466"/>
      <c r="AA95" s="37" t="s">
        <v>119</v>
      </c>
      <c r="AB95" s="38" t="s">
        <v>120</v>
      </c>
      <c r="AC95" s="39"/>
      <c r="AD95" s="39"/>
      <c r="AE95" s="40"/>
      <c r="AF95" s="41"/>
      <c r="AG95" s="501"/>
      <c r="AH95" s="500"/>
    </row>
    <row r="96" spans="2:34" x14ac:dyDescent="0.25">
      <c r="B96" s="179" t="s">
        <v>159</v>
      </c>
      <c r="C96" s="180">
        <v>720</v>
      </c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15">
        <f>C96*0.95</f>
        <v>684</v>
      </c>
      <c r="Y96" s="487">
        <v>0.95</v>
      </c>
      <c r="Z96" s="225"/>
      <c r="AA96"/>
      <c r="AB96"/>
      <c r="AC96"/>
      <c r="AD96"/>
      <c r="AE96"/>
      <c r="AF96"/>
      <c r="AG96" s="61">
        <f>Z96/C96*100-100</f>
        <v>-100</v>
      </c>
      <c r="AH96" s="488">
        <f>Z100/C100</f>
        <v>0</v>
      </c>
    </row>
    <row r="97" spans="2:35" x14ac:dyDescent="0.25">
      <c r="B97" s="183" t="s">
        <v>160</v>
      </c>
      <c r="C97" s="180">
        <v>450</v>
      </c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15">
        <f>C97*0.95</f>
        <v>427.5</v>
      </c>
      <c r="Y97" s="487"/>
      <c r="Z97" s="219"/>
      <c r="AA97"/>
      <c r="AB97"/>
      <c r="AC97"/>
      <c r="AD97"/>
      <c r="AE97"/>
      <c r="AF97"/>
      <c r="AG97" s="61">
        <f>Z97/C97*100-100</f>
        <v>-100</v>
      </c>
      <c r="AH97" s="488"/>
    </row>
    <row r="98" spans="2:35" x14ac:dyDescent="0.25">
      <c r="B98" s="183" t="s">
        <v>161</v>
      </c>
      <c r="C98" s="180">
        <v>390</v>
      </c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15">
        <f>C98*0.95</f>
        <v>370.5</v>
      </c>
      <c r="Y98" s="487"/>
      <c r="Z98" s="226"/>
      <c r="AA98"/>
      <c r="AB98"/>
      <c r="AC98"/>
      <c r="AD98"/>
      <c r="AE98"/>
      <c r="AF98"/>
      <c r="AG98" s="61">
        <f>Z98/C98*100-100</f>
        <v>-100</v>
      </c>
      <c r="AH98" s="488"/>
    </row>
    <row r="99" spans="2:35" x14ac:dyDescent="0.25">
      <c r="B99" s="184" t="s">
        <v>162</v>
      </c>
      <c r="C99" s="91">
        <v>40</v>
      </c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19">
        <f>C99*0.95</f>
        <v>38</v>
      </c>
      <c r="Y99" s="487"/>
      <c r="Z99" s="226"/>
      <c r="AA99"/>
      <c r="AB99"/>
      <c r="AC99"/>
      <c r="AD99"/>
      <c r="AE99"/>
      <c r="AF99"/>
      <c r="AG99" s="80">
        <f>Z99/C99*100-100</f>
        <v>-100</v>
      </c>
      <c r="AH99" s="488"/>
    </row>
    <row r="100" spans="2:35" ht="20.25" x14ac:dyDescent="0.25">
      <c r="B100" s="186" t="s">
        <v>53</v>
      </c>
      <c r="C100" s="125">
        <f>SUM(C96:C99)</f>
        <v>1600</v>
      </c>
      <c r="D100" s="187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9"/>
      <c r="X100" s="190">
        <f>SUM(X96:X99)</f>
        <v>1520</v>
      </c>
      <c r="Y100" s="487"/>
      <c r="Z100" s="125">
        <f>SUM(Z96:Z99)</f>
        <v>0</v>
      </c>
      <c r="AA100" s="104"/>
      <c r="AB100" s="104"/>
      <c r="AC100" s="104"/>
      <c r="AD100" s="104"/>
      <c r="AE100" s="104"/>
      <c r="AF100" s="105"/>
      <c r="AG100" s="191">
        <f>SUM(AG96:AG99)</f>
        <v>-400</v>
      </c>
      <c r="AH100" s="488"/>
    </row>
    <row r="101" spans="2:35" ht="36" customHeight="1" x14ac:dyDescent="0.3">
      <c r="B101" s="502" t="s">
        <v>177</v>
      </c>
      <c r="C101" s="502"/>
      <c r="D101" s="502"/>
      <c r="E101" s="502"/>
      <c r="F101" s="502"/>
      <c r="G101" s="502"/>
      <c r="H101" s="502"/>
      <c r="I101" s="502"/>
      <c r="J101" s="502"/>
      <c r="K101" s="502"/>
      <c r="L101" s="502"/>
      <c r="M101" s="502"/>
      <c r="N101" s="502"/>
      <c r="O101" s="502"/>
      <c r="P101" s="502"/>
      <c r="Q101" s="502"/>
      <c r="R101" s="502"/>
      <c r="S101" s="502"/>
      <c r="T101" s="502"/>
      <c r="U101" s="502"/>
      <c r="V101" s="502"/>
      <c r="W101" s="502"/>
      <c r="X101" s="502"/>
      <c r="Y101" s="502"/>
      <c r="Z101" s="502"/>
      <c r="AA101" s="502"/>
      <c r="AB101" s="502"/>
      <c r="AC101" s="502"/>
      <c r="AD101" s="502"/>
      <c r="AE101" s="502"/>
      <c r="AF101" s="502"/>
      <c r="AG101" s="502"/>
      <c r="AH101" s="502"/>
    </row>
    <row r="102" spans="2:35" ht="18.75" x14ac:dyDescent="0.3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</row>
    <row r="103" spans="2:35" ht="15" x14ac:dyDescent="0.25">
      <c r="B103" s="193"/>
      <c r="C103" s="19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2:35" ht="18.75" customHeight="1" x14ac:dyDescent="0.25">
      <c r="B104" s="193"/>
      <c r="C104" s="498" t="s">
        <v>106</v>
      </c>
      <c r="D104" s="498"/>
      <c r="E104" s="498"/>
      <c r="F104" s="498"/>
      <c r="G104" s="498"/>
      <c r="H104" s="498"/>
      <c r="I104" s="498"/>
      <c r="J104" s="498"/>
      <c r="K104" s="498"/>
      <c r="L104" s="498"/>
      <c r="M104" s="498"/>
      <c r="N104" s="498"/>
      <c r="O104" s="498"/>
      <c r="P104" s="498"/>
      <c r="Q104" s="498"/>
      <c r="R104" s="498"/>
      <c r="S104" s="498"/>
      <c r="T104" s="498"/>
      <c r="U104" s="498"/>
      <c r="V104" s="498"/>
      <c r="W104" s="498"/>
      <c r="X104" s="498"/>
      <c r="Y104" s="498"/>
      <c r="Z104" s="475" t="s">
        <v>173</v>
      </c>
      <c r="AA104" s="475"/>
      <c r="AB104" s="475"/>
      <c r="AC104" s="475"/>
      <c r="AD104" s="475"/>
      <c r="AE104" s="475"/>
      <c r="AF104" s="475"/>
      <c r="AG104" s="475"/>
      <c r="AH104" s="475"/>
    </row>
    <row r="105" spans="2:35" ht="18.75" customHeight="1" x14ac:dyDescent="0.25">
      <c r="B105" s="193"/>
      <c r="C105" s="490" t="s">
        <v>1</v>
      </c>
      <c r="D105" s="490"/>
      <c r="E105" s="490"/>
      <c r="F105" s="490"/>
      <c r="G105" s="490"/>
      <c r="H105" s="490"/>
      <c r="I105" s="490"/>
      <c r="J105" s="490"/>
      <c r="K105" s="490"/>
      <c r="L105" s="490"/>
      <c r="M105" s="490"/>
      <c r="N105" s="490"/>
      <c r="O105" s="490"/>
      <c r="P105" s="490"/>
      <c r="Q105" s="490"/>
      <c r="R105" s="490"/>
      <c r="S105" s="490"/>
      <c r="T105" s="490"/>
      <c r="U105" s="490"/>
      <c r="V105" s="490"/>
      <c r="W105" s="490"/>
      <c r="X105" s="490"/>
      <c r="Y105" s="490"/>
      <c r="Z105" s="497" t="s">
        <v>54</v>
      </c>
      <c r="AA105" s="227"/>
      <c r="AB105" s="227"/>
      <c r="AC105" s="227"/>
      <c r="AD105" s="227"/>
      <c r="AE105" s="227"/>
      <c r="AF105" s="227"/>
      <c r="AG105" s="227"/>
      <c r="AH105" s="500" t="s">
        <v>174</v>
      </c>
    </row>
    <row r="106" spans="2:35" ht="63" customHeight="1" x14ac:dyDescent="0.25">
      <c r="B106" s="195" t="s">
        <v>164</v>
      </c>
      <c r="C106" s="490"/>
      <c r="D106" s="490"/>
      <c r="E106" s="490"/>
      <c r="F106" s="490"/>
      <c r="G106" s="490"/>
      <c r="H106" s="490"/>
      <c r="I106" s="490"/>
      <c r="J106" s="490"/>
      <c r="K106" s="490"/>
      <c r="L106" s="490"/>
      <c r="M106" s="490"/>
      <c r="N106" s="490"/>
      <c r="O106" s="490"/>
      <c r="P106" s="490"/>
      <c r="Q106" s="490"/>
      <c r="R106" s="490"/>
      <c r="S106" s="490"/>
      <c r="T106" s="490"/>
      <c r="U106" s="490"/>
      <c r="V106" s="490"/>
      <c r="W106" s="490"/>
      <c r="X106" s="490"/>
      <c r="Y106" s="490"/>
      <c r="Z106" s="497"/>
      <c r="AA106"/>
      <c r="AB106"/>
      <c r="AC106"/>
      <c r="AD106"/>
      <c r="AE106"/>
      <c r="AF106"/>
      <c r="AG106"/>
      <c r="AH106" s="500"/>
    </row>
    <row r="107" spans="2:35" x14ac:dyDescent="0.25">
      <c r="B107" s="196" t="s">
        <v>165</v>
      </c>
      <c r="C107" s="491" t="s">
        <v>138</v>
      </c>
      <c r="Z107" s="225"/>
      <c r="AA107"/>
      <c r="AB107"/>
      <c r="AC107"/>
      <c r="AD107"/>
      <c r="AE107"/>
      <c r="AF107"/>
      <c r="AG107"/>
      <c r="AH107" s="492" t="s">
        <v>138</v>
      </c>
    </row>
    <row r="108" spans="2:35" x14ac:dyDescent="0.25">
      <c r="B108" s="198" t="s">
        <v>166</v>
      </c>
      <c r="C108" s="491"/>
      <c r="Z108" s="219"/>
      <c r="AA108"/>
      <c r="AB108"/>
      <c r="AC108"/>
      <c r="AD108"/>
      <c r="AE108"/>
      <c r="AF108"/>
      <c r="AG108"/>
      <c r="AH108" s="492"/>
    </row>
    <row r="109" spans="2:35" x14ac:dyDescent="0.25">
      <c r="B109" s="200" t="s">
        <v>167</v>
      </c>
      <c r="C109" s="491"/>
      <c r="Z109" s="226"/>
      <c r="AA109"/>
      <c r="AB109"/>
      <c r="AC109"/>
      <c r="AD109"/>
      <c r="AE109"/>
      <c r="AF109"/>
      <c r="AG109"/>
      <c r="AH109" s="492"/>
    </row>
    <row r="110" spans="2:35" ht="18.75" x14ac:dyDescent="0.3">
      <c r="B110" s="202" t="s">
        <v>53</v>
      </c>
      <c r="C110" s="491"/>
      <c r="Z110" s="203">
        <f>SUM(Z107:Z109)</f>
        <v>0</v>
      </c>
      <c r="AA110"/>
      <c r="AB110"/>
      <c r="AC110"/>
      <c r="AD110"/>
      <c r="AE110"/>
      <c r="AF110"/>
      <c r="AG110"/>
      <c r="AH110" s="492"/>
    </row>
    <row r="111" spans="2:35" ht="21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 s="204"/>
    </row>
    <row r="112" spans="2:35" ht="23.25" x14ac:dyDescent="0.25">
      <c r="B112" s="495" t="s">
        <v>168</v>
      </c>
      <c r="C112" s="495"/>
      <c r="D112" s="495"/>
      <c r="E112" s="495"/>
      <c r="F112" s="495"/>
      <c r="G112" s="495"/>
      <c r="H112" s="495"/>
      <c r="I112" s="495"/>
      <c r="J112" s="495"/>
      <c r="K112" s="495"/>
      <c r="L112" s="495"/>
      <c r="M112" s="495"/>
      <c r="N112" s="495"/>
      <c r="O112" s="495"/>
      <c r="P112" s="495"/>
      <c r="Q112" s="495"/>
      <c r="R112" s="495"/>
      <c r="S112" s="495"/>
      <c r="T112" s="495"/>
      <c r="U112" s="495"/>
      <c r="V112" s="495"/>
      <c r="W112" s="495"/>
      <c r="X112" s="495"/>
      <c r="Y112" s="495"/>
      <c r="Z112" s="495"/>
      <c r="AA112" s="495"/>
      <c r="AB112" s="495"/>
      <c r="AC112" s="495"/>
      <c r="AD112" s="495"/>
      <c r="AE112" s="495"/>
      <c r="AF112" s="495"/>
      <c r="AG112" s="495"/>
      <c r="AH112" s="495"/>
      <c r="AI112" s="495"/>
    </row>
    <row r="113" spans="1:38" ht="24.95" customHeight="1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 s="204"/>
      <c r="AL113" s="228"/>
    </row>
    <row r="114" spans="1:38" ht="49.5" customHeight="1" x14ac:dyDescent="0.25">
      <c r="B114" s="462" t="s">
        <v>169</v>
      </c>
      <c r="C114" s="496" t="s">
        <v>106</v>
      </c>
      <c r="D114" s="496"/>
      <c r="E114" s="496"/>
      <c r="F114" s="496"/>
      <c r="G114" s="496"/>
      <c r="H114" s="496"/>
      <c r="I114" s="496"/>
      <c r="J114" s="496"/>
      <c r="K114" s="496"/>
      <c r="L114" s="496"/>
      <c r="M114" s="496"/>
      <c r="N114" s="496"/>
      <c r="O114" s="496"/>
      <c r="P114" s="496"/>
      <c r="Q114" s="496"/>
      <c r="R114" s="496"/>
      <c r="S114" s="496"/>
      <c r="T114" s="496"/>
      <c r="U114" s="496"/>
      <c r="V114" s="496"/>
      <c r="W114" s="496"/>
      <c r="X114" s="496"/>
      <c r="Y114" s="496"/>
      <c r="Z114" s="475" t="s">
        <v>173</v>
      </c>
      <c r="AA114" s="475"/>
      <c r="AB114" s="475"/>
      <c r="AC114" s="475"/>
      <c r="AD114" s="475"/>
      <c r="AE114" s="475"/>
      <c r="AF114" s="475"/>
      <c r="AG114" s="475"/>
      <c r="AH114" s="475"/>
      <c r="AI114" s="475"/>
    </row>
    <row r="115" spans="1:38" ht="24.95" customHeight="1" x14ac:dyDescent="0.25">
      <c r="B115" s="462"/>
      <c r="C115" s="465" t="s">
        <v>170</v>
      </c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497" t="s">
        <v>178</v>
      </c>
      <c r="AA115" s="205"/>
      <c r="AB115" s="205"/>
      <c r="AC115" s="205"/>
      <c r="AD115" s="205"/>
      <c r="AE115" s="205"/>
      <c r="AF115" s="206"/>
      <c r="AG115" s="207"/>
      <c r="AH115" s="497" t="s">
        <v>55</v>
      </c>
      <c r="AI115" s="467" t="s">
        <v>174</v>
      </c>
    </row>
    <row r="116" spans="1:38" ht="83.25" customHeight="1" x14ac:dyDescent="0.25">
      <c r="B116" s="462"/>
      <c r="C116" s="465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497"/>
      <c r="AA116" s="181"/>
      <c r="AB116" s="181"/>
      <c r="AC116" s="181"/>
      <c r="AD116" s="181"/>
      <c r="AE116" s="181"/>
      <c r="AF116" s="161"/>
      <c r="AG116" s="208"/>
      <c r="AH116" s="497"/>
      <c r="AI116" s="467"/>
    </row>
    <row r="117" spans="1:38" ht="24.95" customHeight="1" x14ac:dyDescent="0.25">
      <c r="B117" s="209" t="s">
        <v>103</v>
      </c>
      <c r="C117" s="229">
        <v>1125</v>
      </c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 s="210"/>
      <c r="AA117"/>
      <c r="AB117"/>
      <c r="AC117"/>
      <c r="AD117"/>
      <c r="AE117"/>
      <c r="AF117"/>
      <c r="AG117"/>
      <c r="AH117" s="230"/>
      <c r="AI117" s="493" t="e">
        <f>AH120/Z120</f>
        <v>#DIV/0!</v>
      </c>
    </row>
    <row r="118" spans="1:38" ht="24.95" customHeight="1" x14ac:dyDescent="0.25">
      <c r="B118" s="183" t="s">
        <v>104</v>
      </c>
      <c r="C118" s="231">
        <v>246</v>
      </c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 s="210"/>
      <c r="AA118"/>
      <c r="AB118"/>
      <c r="AC118"/>
      <c r="AD118"/>
      <c r="AE118"/>
      <c r="AF118"/>
      <c r="AG118"/>
      <c r="AH118" s="232"/>
      <c r="AI118" s="493"/>
    </row>
    <row r="119" spans="1:38" ht="24.95" customHeight="1" x14ac:dyDescent="0.25">
      <c r="B119" s="213" t="s">
        <v>105</v>
      </c>
      <c r="C119" s="233">
        <v>355</v>
      </c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 s="214"/>
      <c r="AA119"/>
      <c r="AB119"/>
      <c r="AC119"/>
      <c r="AD119"/>
      <c r="AE119"/>
      <c r="AF119"/>
      <c r="AG119"/>
      <c r="AH119" s="234"/>
      <c r="AI119" s="493"/>
    </row>
    <row r="120" spans="1:38" ht="24.95" customHeight="1" x14ac:dyDescent="0.3">
      <c r="B120" s="186" t="s">
        <v>53</v>
      </c>
      <c r="C120" s="125">
        <f>SUM(C117:C119)</f>
        <v>1726</v>
      </c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 s="216">
        <f t="shared" ref="Z120:AH120" si="10">SUM(Z117:Z119)</f>
        <v>0</v>
      </c>
      <c r="AA120" s="216">
        <f t="shared" si="10"/>
        <v>0</v>
      </c>
      <c r="AB120" s="216">
        <f t="shared" si="10"/>
        <v>0</v>
      </c>
      <c r="AC120" s="216">
        <f t="shared" si="10"/>
        <v>0</v>
      </c>
      <c r="AD120" s="216">
        <f t="shared" si="10"/>
        <v>0</v>
      </c>
      <c r="AE120" s="216">
        <f t="shared" si="10"/>
        <v>0</v>
      </c>
      <c r="AF120" s="216">
        <f t="shared" si="10"/>
        <v>0</v>
      </c>
      <c r="AG120" s="216">
        <f t="shared" si="10"/>
        <v>0</v>
      </c>
      <c r="AH120" s="217">
        <f t="shared" si="10"/>
        <v>0</v>
      </c>
      <c r="AI120" s="493"/>
      <c r="AK120" s="218"/>
    </row>
    <row r="121" spans="1:38" ht="42.75" customHeight="1" x14ac:dyDescent="0.3">
      <c r="B121" s="494" t="s">
        <v>172</v>
      </c>
      <c r="C121" s="494"/>
      <c r="D121" s="494"/>
      <c r="E121" s="494"/>
      <c r="F121" s="494"/>
      <c r="G121" s="494"/>
      <c r="H121" s="494"/>
      <c r="I121" s="494"/>
      <c r="J121" s="494"/>
      <c r="K121" s="494"/>
      <c r="L121" s="494"/>
      <c r="M121" s="494"/>
      <c r="N121" s="494"/>
      <c r="O121" s="494"/>
      <c r="P121" s="494"/>
      <c r="Q121" s="494"/>
      <c r="R121" s="494"/>
      <c r="S121" s="494"/>
      <c r="T121" s="494"/>
      <c r="U121" s="494"/>
      <c r="V121" s="494"/>
      <c r="W121" s="494"/>
      <c r="X121" s="494"/>
      <c r="Y121" s="494"/>
      <c r="Z121" s="494"/>
      <c r="AA121" s="494"/>
      <c r="AB121" s="494"/>
      <c r="AC121" s="494"/>
      <c r="AD121" s="494"/>
      <c r="AE121" s="494"/>
      <c r="AF121" s="494"/>
      <c r="AG121" s="494"/>
      <c r="AH121" s="494"/>
      <c r="AI121" s="494"/>
      <c r="AL121" s="218"/>
    </row>
    <row r="122" spans="1:38" ht="24.95" customHeight="1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4" spans="1:38" s="1" customFormat="1" ht="24.95" customHeight="1" x14ac:dyDescent="0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4"/>
      <c r="AG124" s="25"/>
    </row>
    <row r="125" spans="1:38" ht="24.95" customHeight="1" x14ac:dyDescent="0.25">
      <c r="A125" s="1"/>
      <c r="Z125" s="100"/>
    </row>
  </sheetData>
  <mergeCells count="79">
    <mergeCell ref="AI117:AI120"/>
    <mergeCell ref="B121:AI121"/>
    <mergeCell ref="B112:AI112"/>
    <mergeCell ref="B114:B116"/>
    <mergeCell ref="C114:Y114"/>
    <mergeCell ref="Z114:AI114"/>
    <mergeCell ref="C115:C116"/>
    <mergeCell ref="Z115:Z116"/>
    <mergeCell ref="AH115:AH116"/>
    <mergeCell ref="AI115:AI116"/>
    <mergeCell ref="C105:Y106"/>
    <mergeCell ref="Z105:Z106"/>
    <mergeCell ref="AH105:AH106"/>
    <mergeCell ref="C107:C110"/>
    <mergeCell ref="AH107:AH110"/>
    <mergeCell ref="Y96:Y100"/>
    <mergeCell ref="AH96:AH100"/>
    <mergeCell ref="B101:AH101"/>
    <mergeCell ref="C104:Y104"/>
    <mergeCell ref="Z104:AH104"/>
    <mergeCell ref="B93:B95"/>
    <mergeCell ref="C93:Y93"/>
    <mergeCell ref="Z93:AH93"/>
    <mergeCell ref="C94:C95"/>
    <mergeCell ref="X94:X95"/>
    <mergeCell ref="Y94:Y95"/>
    <mergeCell ref="Z94:Z95"/>
    <mergeCell ref="AG94:AG95"/>
    <mergeCell ref="AH94:AH95"/>
    <mergeCell ref="Y64:Y89"/>
    <mergeCell ref="AH64:AH89"/>
    <mergeCell ref="C71:C73"/>
    <mergeCell ref="X71:X73"/>
    <mergeCell ref="Z71:Z73"/>
    <mergeCell ref="AG71:AG73"/>
    <mergeCell ref="Y52:Y56"/>
    <mergeCell ref="AH52:AH56"/>
    <mergeCell ref="B61:B63"/>
    <mergeCell ref="C61:Y61"/>
    <mergeCell ref="Z61:AH61"/>
    <mergeCell ref="C62:C63"/>
    <mergeCell ref="X62:X63"/>
    <mergeCell ref="Y62:Y63"/>
    <mergeCell ref="Z62:Z63"/>
    <mergeCell ref="AG62:AG63"/>
    <mergeCell ref="AH62:AH63"/>
    <mergeCell ref="B49:B51"/>
    <mergeCell ref="C49:Y49"/>
    <mergeCell ref="Z49:AH49"/>
    <mergeCell ref="C50:C51"/>
    <mergeCell ref="X50:X51"/>
    <mergeCell ref="Y50:Y51"/>
    <mergeCell ref="Z50:Z51"/>
    <mergeCell ref="AG50:AG51"/>
    <mergeCell ref="AH50:AH51"/>
    <mergeCell ref="Y8:Y45"/>
    <mergeCell ref="AH8:AH45"/>
    <mergeCell ref="C15:C16"/>
    <mergeCell ref="X15:X16"/>
    <mergeCell ref="Z15:Z16"/>
    <mergeCell ref="AG15:AG16"/>
    <mergeCell ref="C20:C22"/>
    <mergeCell ref="X20:X22"/>
    <mergeCell ref="Z20:Z22"/>
    <mergeCell ref="AG20:AG22"/>
    <mergeCell ref="C31:C32"/>
    <mergeCell ref="X31:X32"/>
    <mergeCell ref="Z31:Z32"/>
    <mergeCell ref="AG31:AG32"/>
    <mergeCell ref="B1:AI3"/>
    <mergeCell ref="B5:B7"/>
    <mergeCell ref="C5:Y5"/>
    <mergeCell ref="Z5:AH5"/>
    <mergeCell ref="C6:C7"/>
    <mergeCell ref="X6:X7"/>
    <mergeCell ref="Y6:Y7"/>
    <mergeCell ref="Z6:Z7"/>
    <mergeCell ref="AG6:AG7"/>
    <mergeCell ref="AH6:AH7"/>
  </mergeCells>
  <conditionalFormatting sqref="Z28">
    <cfRule type="cellIs" dxfId="4" priority="4" operator="lessThan">
      <formula>0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4294967294" verticalDpi="4294967294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L134"/>
  <sheetViews>
    <sheetView view="pageBreakPreview" zoomScaleNormal="61" workbookViewId="0">
      <selection activeCell="AO88" sqref="AO88"/>
    </sheetView>
  </sheetViews>
  <sheetFormatPr defaultRowHeight="18" x14ac:dyDescent="0.25"/>
  <cols>
    <col min="1" max="1" width="8.7109375"/>
    <col min="2" max="2" width="94.7109375" style="1"/>
    <col min="3" max="3" width="25.42578125" style="2"/>
    <col min="4" max="25" width="0" style="2" hidden="1"/>
    <col min="26" max="26" width="24.5703125" style="2"/>
    <col min="27" max="31" width="0" style="2" hidden="1"/>
    <col min="32" max="32" width="0" style="24" hidden="1"/>
    <col min="33" max="33" width="0" style="25" hidden="1"/>
    <col min="34" max="34" width="21.7109375"/>
    <col min="35" max="35" width="19.7109375"/>
    <col min="36" max="1025" width="8.7109375"/>
  </cols>
  <sheetData>
    <row r="1" spans="2:35" ht="15" x14ac:dyDescent="0.25">
      <c r="B1" s="461" t="s">
        <v>107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</row>
    <row r="2" spans="2:35" ht="15" x14ac:dyDescent="0.25"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</row>
    <row r="3" spans="2:35" ht="36" customHeight="1" x14ac:dyDescent="0.25"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</row>
    <row r="4" spans="2:35" ht="43.5" customHeight="1" x14ac:dyDescent="0.25">
      <c r="B4" s="26" t="s">
        <v>108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8"/>
    </row>
    <row r="5" spans="2:35" ht="44.25" customHeight="1" x14ac:dyDescent="0.25">
      <c r="B5" s="462" t="s">
        <v>0</v>
      </c>
      <c r="C5" s="463" t="s">
        <v>106</v>
      </c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4" t="s">
        <v>179</v>
      </c>
      <c r="AA5" s="464"/>
      <c r="AB5" s="464"/>
      <c r="AC5" s="464"/>
      <c r="AD5" s="464"/>
      <c r="AE5" s="464"/>
      <c r="AF5" s="464"/>
      <c r="AG5" s="464"/>
      <c r="AH5" s="464"/>
    </row>
    <row r="6" spans="2:35" ht="102.75" customHeight="1" x14ac:dyDescent="0.25">
      <c r="B6" s="462"/>
      <c r="C6" s="465" t="s">
        <v>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466" t="s">
        <v>110</v>
      </c>
      <c r="Y6" s="466" t="s">
        <v>111</v>
      </c>
      <c r="Z6" s="466" t="s">
        <v>54</v>
      </c>
      <c r="AA6" s="31" t="s">
        <v>112</v>
      </c>
      <c r="AB6" s="32" t="s">
        <v>113</v>
      </c>
      <c r="AC6" s="33" t="s">
        <v>114</v>
      </c>
      <c r="AD6" s="33" t="s">
        <v>115</v>
      </c>
      <c r="AE6" s="34" t="s">
        <v>116</v>
      </c>
      <c r="AF6" s="35"/>
      <c r="AG6" s="467" t="s">
        <v>117</v>
      </c>
      <c r="AH6" s="467" t="s">
        <v>180</v>
      </c>
    </row>
    <row r="7" spans="2:35" hidden="1" x14ac:dyDescent="0.25">
      <c r="B7" s="462"/>
      <c r="C7" s="46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466"/>
      <c r="Y7" s="466"/>
      <c r="Z7" s="466"/>
      <c r="AA7" s="37" t="s">
        <v>119</v>
      </c>
      <c r="AB7" s="38" t="s">
        <v>120</v>
      </c>
      <c r="AC7" s="39"/>
      <c r="AD7" s="39"/>
      <c r="AE7" s="40"/>
      <c r="AF7" s="41"/>
      <c r="AG7" s="467"/>
      <c r="AH7" s="467"/>
    </row>
    <row r="8" spans="2:35" x14ac:dyDescent="0.25">
      <c r="B8" s="42" t="s">
        <v>14</v>
      </c>
      <c r="C8" s="43">
        <v>50</v>
      </c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6">
        <v>43</v>
      </c>
      <c r="Y8" s="468">
        <v>0.85</v>
      </c>
      <c r="Z8" s="47"/>
      <c r="AA8" s="48"/>
      <c r="AB8" s="49"/>
      <c r="AC8" s="50"/>
      <c r="AD8" s="51"/>
      <c r="AE8" s="50"/>
      <c r="AF8" s="52"/>
      <c r="AG8" s="53">
        <f t="shared" ref="AG8:AG15" si="0">Z8/C8*100-100</f>
        <v>-100</v>
      </c>
      <c r="AH8" s="469">
        <f>Z45/C45</f>
        <v>0</v>
      </c>
    </row>
    <row r="9" spans="2:35" x14ac:dyDescent="0.25">
      <c r="B9" s="54" t="s">
        <v>121</v>
      </c>
      <c r="C9" s="55">
        <v>33</v>
      </c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8">
        <f t="shared" ref="X9:X15" si="1">C9*0.85</f>
        <v>28.05</v>
      </c>
      <c r="Y9" s="468"/>
      <c r="Z9" s="59"/>
      <c r="AA9" s="48"/>
      <c r="AB9" s="49"/>
      <c r="AC9" s="50"/>
      <c r="AD9" s="51"/>
      <c r="AE9" s="50"/>
      <c r="AF9" s="60"/>
      <c r="AG9" s="61">
        <f t="shared" si="0"/>
        <v>-100</v>
      </c>
      <c r="AH9" s="469"/>
    </row>
    <row r="10" spans="2:35" x14ac:dyDescent="0.25">
      <c r="B10" s="62" t="s">
        <v>122</v>
      </c>
      <c r="C10" s="55">
        <v>400</v>
      </c>
      <c r="D10" s="56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8">
        <f t="shared" si="1"/>
        <v>340</v>
      </c>
      <c r="Y10" s="468"/>
      <c r="Z10" s="59"/>
      <c r="AA10" s="48"/>
      <c r="AB10" s="49"/>
      <c r="AC10" s="50"/>
      <c r="AD10" s="51"/>
      <c r="AE10" s="50"/>
      <c r="AF10" s="60"/>
      <c r="AG10" s="61">
        <f t="shared" si="0"/>
        <v>-100</v>
      </c>
      <c r="AH10" s="469"/>
    </row>
    <row r="11" spans="2:35" s="63" customFormat="1" x14ac:dyDescent="0.25">
      <c r="B11" s="64" t="s">
        <v>123</v>
      </c>
      <c r="C11" s="65">
        <v>103</v>
      </c>
      <c r="D11" s="66">
        <v>4</v>
      </c>
      <c r="E11" s="67">
        <v>1</v>
      </c>
      <c r="F11" s="67">
        <v>0</v>
      </c>
      <c r="G11" s="67">
        <v>0</v>
      </c>
      <c r="H11" s="67">
        <f>E11-F11</f>
        <v>1</v>
      </c>
      <c r="I11" s="68">
        <f>E11*1/D11</f>
        <v>0.25</v>
      </c>
      <c r="J11" s="68">
        <v>0</v>
      </c>
      <c r="K11" s="69">
        <f>D11-C11</f>
        <v>-99</v>
      </c>
      <c r="L11" s="70">
        <f>103-3</f>
        <v>100</v>
      </c>
      <c r="M11" s="67">
        <v>110</v>
      </c>
      <c r="N11" s="67">
        <v>77</v>
      </c>
      <c r="O11" s="67">
        <v>61</v>
      </c>
      <c r="P11" s="67">
        <v>6</v>
      </c>
      <c r="Q11" s="67">
        <f>N11-O11</f>
        <v>16</v>
      </c>
      <c r="R11" s="68">
        <f>N11*1/M11</f>
        <v>0.7</v>
      </c>
      <c r="S11" s="68">
        <f>Q11*1/N11</f>
        <v>0.20779220779220781</v>
      </c>
      <c r="T11" s="69">
        <f>M11-L11</f>
        <v>10</v>
      </c>
      <c r="U11" s="70">
        <f>L11+C11</f>
        <v>203</v>
      </c>
      <c r="V11" s="67">
        <f>M11+D11</f>
        <v>114</v>
      </c>
      <c r="W11" s="67">
        <f>E11+N11</f>
        <v>78</v>
      </c>
      <c r="X11" s="58">
        <f t="shared" si="1"/>
        <v>87.55</v>
      </c>
      <c r="Y11" s="468"/>
      <c r="Z11" s="59"/>
      <c r="AA11" s="71">
        <f>P11</f>
        <v>6</v>
      </c>
      <c r="AB11" s="72">
        <f>W11-Z11</f>
        <v>78</v>
      </c>
      <c r="AC11" s="73">
        <f>W11*1/V11</f>
        <v>0.68421052631578949</v>
      </c>
      <c r="AD11" s="74">
        <f>AB11*1/W11</f>
        <v>1</v>
      </c>
      <c r="AE11" s="75">
        <f>V11-U11</f>
        <v>-89</v>
      </c>
      <c r="AF11" s="76">
        <v>0</v>
      </c>
      <c r="AG11" s="61">
        <f t="shared" si="0"/>
        <v>-100</v>
      </c>
      <c r="AH11" s="469"/>
    </row>
    <row r="12" spans="2:35" x14ac:dyDescent="0.25">
      <c r="B12" s="64" t="s">
        <v>124</v>
      </c>
      <c r="C12" s="65">
        <v>148</v>
      </c>
      <c r="D12" s="66">
        <v>30</v>
      </c>
      <c r="E12" s="67">
        <v>28</v>
      </c>
      <c r="F12" s="67">
        <v>25</v>
      </c>
      <c r="G12" s="67">
        <v>0</v>
      </c>
      <c r="H12" s="67">
        <f>E12-F12</f>
        <v>3</v>
      </c>
      <c r="I12" s="68">
        <f>E12*1/D12</f>
        <v>0.93333333333333335</v>
      </c>
      <c r="J12" s="68">
        <f>H12*1/E12</f>
        <v>0.10714285714285714</v>
      </c>
      <c r="K12" s="69">
        <f>D12-C12</f>
        <v>-118</v>
      </c>
      <c r="L12" s="70">
        <f>148-48</f>
        <v>100</v>
      </c>
      <c r="M12" s="67">
        <v>62</v>
      </c>
      <c r="N12" s="67">
        <v>52</v>
      </c>
      <c r="O12" s="67">
        <v>46</v>
      </c>
      <c r="P12" s="67">
        <v>2</v>
      </c>
      <c r="Q12" s="67">
        <f>N12-O12</f>
        <v>6</v>
      </c>
      <c r="R12" s="68">
        <f>N12*1/M12</f>
        <v>0.83870967741935487</v>
      </c>
      <c r="S12" s="68">
        <f>Q12*1/N12</f>
        <v>0.11538461538461539</v>
      </c>
      <c r="T12" s="69">
        <f>M12-L12</f>
        <v>-38</v>
      </c>
      <c r="U12" s="70">
        <f>L12+C12</f>
        <v>248</v>
      </c>
      <c r="V12" s="67">
        <f>M12+D12</f>
        <v>92</v>
      </c>
      <c r="W12" s="67">
        <f>E12+N12</f>
        <v>80</v>
      </c>
      <c r="X12" s="58">
        <f t="shared" si="1"/>
        <v>125.8</v>
      </c>
      <c r="Y12" s="468"/>
      <c r="Z12" s="59"/>
      <c r="AA12" s="77">
        <f>P12</f>
        <v>2</v>
      </c>
      <c r="AB12" s="72">
        <f>W12-Z12</f>
        <v>80</v>
      </c>
      <c r="AC12" s="73">
        <f>W12*1/V12</f>
        <v>0.86956521739130432</v>
      </c>
      <c r="AD12" s="74">
        <f>AB12*1/W12</f>
        <v>1</v>
      </c>
      <c r="AE12" s="75">
        <f>V12-U12</f>
        <v>-156</v>
      </c>
      <c r="AF12" s="76">
        <v>3</v>
      </c>
      <c r="AG12" s="61">
        <f t="shared" si="0"/>
        <v>-100</v>
      </c>
      <c r="AH12" s="469"/>
    </row>
    <row r="13" spans="2:35" x14ac:dyDescent="0.25">
      <c r="B13" s="64" t="s">
        <v>125</v>
      </c>
      <c r="C13" s="65">
        <v>330</v>
      </c>
      <c r="D13" s="66"/>
      <c r="E13" s="67"/>
      <c r="F13" s="67"/>
      <c r="G13" s="67"/>
      <c r="H13" s="67"/>
      <c r="I13" s="68"/>
      <c r="J13" s="68"/>
      <c r="K13" s="69"/>
      <c r="L13" s="70"/>
      <c r="M13" s="67"/>
      <c r="N13" s="67"/>
      <c r="O13" s="67"/>
      <c r="P13" s="67"/>
      <c r="Q13" s="67"/>
      <c r="R13" s="68"/>
      <c r="S13" s="68"/>
      <c r="T13" s="69"/>
      <c r="U13" s="70"/>
      <c r="V13" s="67"/>
      <c r="W13" s="67"/>
      <c r="X13" s="58">
        <f t="shared" si="1"/>
        <v>280.5</v>
      </c>
      <c r="Y13" s="468"/>
      <c r="Z13" s="59"/>
      <c r="AA13" s="77"/>
      <c r="AB13" s="72"/>
      <c r="AC13" s="73"/>
      <c r="AD13" s="74"/>
      <c r="AE13" s="75"/>
      <c r="AF13" s="76"/>
      <c r="AG13" s="61">
        <f t="shared" si="0"/>
        <v>-100</v>
      </c>
      <c r="AH13" s="469"/>
    </row>
    <row r="14" spans="2:35" x14ac:dyDescent="0.25">
      <c r="B14" s="64" t="s">
        <v>126</v>
      </c>
      <c r="C14" s="65">
        <v>77</v>
      </c>
      <c r="D14" s="66"/>
      <c r="E14" s="67"/>
      <c r="F14" s="67"/>
      <c r="G14" s="67"/>
      <c r="H14" s="67"/>
      <c r="I14" s="68"/>
      <c r="J14" s="68"/>
      <c r="K14" s="69"/>
      <c r="L14" s="70"/>
      <c r="M14" s="67"/>
      <c r="N14" s="67"/>
      <c r="O14" s="67"/>
      <c r="P14" s="67"/>
      <c r="Q14" s="67"/>
      <c r="R14" s="68"/>
      <c r="S14" s="68"/>
      <c r="T14" s="69"/>
      <c r="U14" s="70"/>
      <c r="V14" s="67"/>
      <c r="W14" s="67"/>
      <c r="X14" s="58">
        <f t="shared" si="1"/>
        <v>65.45</v>
      </c>
      <c r="Y14" s="468"/>
      <c r="Z14" s="59"/>
      <c r="AA14" s="77"/>
      <c r="AB14" s="72"/>
      <c r="AC14" s="73"/>
      <c r="AD14" s="74"/>
      <c r="AE14" s="75"/>
      <c r="AF14" s="76"/>
      <c r="AG14" s="61">
        <f t="shared" si="0"/>
        <v>-100</v>
      </c>
      <c r="AH14" s="469"/>
    </row>
    <row r="15" spans="2:35" x14ac:dyDescent="0.25">
      <c r="B15" s="64" t="s">
        <v>17</v>
      </c>
      <c r="C15" s="470">
        <v>836</v>
      </c>
      <c r="D15" s="66">
        <v>182</v>
      </c>
      <c r="E15" s="67">
        <v>182</v>
      </c>
      <c r="F15" s="67">
        <v>145</v>
      </c>
      <c r="G15" s="67">
        <v>0</v>
      </c>
      <c r="H15" s="67">
        <f>E15-F15</f>
        <v>37</v>
      </c>
      <c r="I15" s="68">
        <f>E15*1/D15</f>
        <v>1</v>
      </c>
      <c r="J15" s="68">
        <f>H15*1/E15</f>
        <v>0.2032967032967033</v>
      </c>
      <c r="K15" s="69">
        <f>D15-C15</f>
        <v>-654</v>
      </c>
      <c r="L15" s="70">
        <v>300</v>
      </c>
      <c r="M15" s="67">
        <v>574</v>
      </c>
      <c r="N15" s="67">
        <v>564</v>
      </c>
      <c r="O15" s="67">
        <v>418</v>
      </c>
      <c r="P15" s="67">
        <v>224</v>
      </c>
      <c r="Q15" s="67">
        <f>N15-O15</f>
        <v>146</v>
      </c>
      <c r="R15" s="68">
        <f>N15*1/M15</f>
        <v>0.98257839721254359</v>
      </c>
      <c r="S15" s="68">
        <f>Q15*1/N15</f>
        <v>0.25886524822695034</v>
      </c>
      <c r="T15" s="69">
        <f>M15-L15</f>
        <v>274</v>
      </c>
      <c r="U15" s="70">
        <f>L15+C15</f>
        <v>1136</v>
      </c>
      <c r="V15" s="67">
        <f>M15+D15</f>
        <v>756</v>
      </c>
      <c r="W15" s="67">
        <f>E15+N15</f>
        <v>746</v>
      </c>
      <c r="X15" s="471">
        <f t="shared" si="1"/>
        <v>710.6</v>
      </c>
      <c r="Y15" s="468"/>
      <c r="Z15" s="472"/>
      <c r="AA15" s="77">
        <f>P15</f>
        <v>224</v>
      </c>
      <c r="AB15" s="72">
        <f>W15-Z15</f>
        <v>746</v>
      </c>
      <c r="AC15" s="73">
        <f>W15*1/V15</f>
        <v>0.98677248677248675</v>
      </c>
      <c r="AD15" s="74">
        <f>AB15*1/W15</f>
        <v>1</v>
      </c>
      <c r="AE15" s="75">
        <f>V15-U15</f>
        <v>-380</v>
      </c>
      <c r="AF15" s="76">
        <v>16</v>
      </c>
      <c r="AG15" s="473">
        <f t="shared" si="0"/>
        <v>-100</v>
      </c>
      <c r="AH15" s="469"/>
    </row>
    <row r="16" spans="2:35" x14ac:dyDescent="0.25">
      <c r="B16" s="64" t="s">
        <v>18</v>
      </c>
      <c r="C16" s="470"/>
      <c r="D16" s="66">
        <v>0</v>
      </c>
      <c r="E16" s="67">
        <v>0</v>
      </c>
      <c r="F16" s="67">
        <v>0</v>
      </c>
      <c r="G16" s="67">
        <v>0</v>
      </c>
      <c r="H16" s="67">
        <f>E16-F16</f>
        <v>0</v>
      </c>
      <c r="I16" s="68">
        <v>0</v>
      </c>
      <c r="J16" s="68">
        <v>0</v>
      </c>
      <c r="K16" s="69">
        <v>0</v>
      </c>
      <c r="L16" s="70">
        <v>0</v>
      </c>
      <c r="M16" s="67">
        <v>39</v>
      </c>
      <c r="N16" s="67">
        <v>38</v>
      </c>
      <c r="O16" s="67">
        <v>30</v>
      </c>
      <c r="P16" s="67">
        <v>20</v>
      </c>
      <c r="Q16" s="67">
        <f>N16-O16</f>
        <v>8</v>
      </c>
      <c r="R16" s="68">
        <f>N16*1/M16</f>
        <v>0.97435897435897434</v>
      </c>
      <c r="S16" s="68">
        <f>Q16*1/N16</f>
        <v>0.21052631578947367</v>
      </c>
      <c r="T16" s="69">
        <f>M16-L16</f>
        <v>39</v>
      </c>
      <c r="U16" s="70">
        <f>L16+C16</f>
        <v>0</v>
      </c>
      <c r="V16" s="67">
        <f>M16+D16</f>
        <v>39</v>
      </c>
      <c r="W16" s="67">
        <f>E16+N16</f>
        <v>38</v>
      </c>
      <c r="X16" s="471"/>
      <c r="Y16" s="468"/>
      <c r="Z16" s="472"/>
      <c r="AA16" s="77">
        <f>P16</f>
        <v>20</v>
      </c>
      <c r="AB16" s="72">
        <f>W16-Z16</f>
        <v>38</v>
      </c>
      <c r="AC16" s="73">
        <f>W16*1/V16</f>
        <v>0.97435897435897434</v>
      </c>
      <c r="AD16" s="74">
        <f>AB16*1/W16</f>
        <v>1</v>
      </c>
      <c r="AE16" s="75">
        <f>V16-U16</f>
        <v>39</v>
      </c>
      <c r="AF16" s="76">
        <v>0</v>
      </c>
      <c r="AG16" s="473"/>
      <c r="AH16" s="469"/>
    </row>
    <row r="17" spans="2:34" x14ac:dyDescent="0.25">
      <c r="B17" s="64" t="s">
        <v>127</v>
      </c>
      <c r="C17" s="78">
        <v>17</v>
      </c>
      <c r="D17" s="66"/>
      <c r="E17" s="67"/>
      <c r="F17" s="67"/>
      <c r="G17" s="67"/>
      <c r="H17" s="67"/>
      <c r="I17" s="68"/>
      <c r="J17" s="68"/>
      <c r="K17" s="69"/>
      <c r="L17" s="70"/>
      <c r="M17" s="67"/>
      <c r="N17" s="67"/>
      <c r="O17" s="67"/>
      <c r="P17" s="67"/>
      <c r="Q17" s="67"/>
      <c r="R17" s="68"/>
      <c r="S17" s="68"/>
      <c r="T17" s="69"/>
      <c r="U17" s="70"/>
      <c r="V17" s="67"/>
      <c r="W17" s="67"/>
      <c r="X17" s="58">
        <f>C17*0.85</f>
        <v>14.45</v>
      </c>
      <c r="Y17" s="468"/>
      <c r="Z17" s="59"/>
      <c r="AA17" s="77"/>
      <c r="AB17" s="72"/>
      <c r="AC17" s="73"/>
      <c r="AD17" s="74"/>
      <c r="AE17" s="75"/>
      <c r="AF17" s="76"/>
      <c r="AG17" s="61">
        <f>Z17/C17*100-100</f>
        <v>-100</v>
      </c>
      <c r="AH17" s="469"/>
    </row>
    <row r="18" spans="2:34" x14ac:dyDescent="0.25">
      <c r="B18" s="64" t="s">
        <v>2</v>
      </c>
      <c r="C18" s="78">
        <v>35</v>
      </c>
      <c r="D18" s="66"/>
      <c r="E18" s="67"/>
      <c r="F18" s="67"/>
      <c r="G18" s="67"/>
      <c r="H18" s="67"/>
      <c r="I18" s="68"/>
      <c r="J18" s="68"/>
      <c r="K18" s="69"/>
      <c r="L18" s="70"/>
      <c r="M18" s="67"/>
      <c r="N18" s="67"/>
      <c r="O18" s="67"/>
      <c r="P18" s="67"/>
      <c r="Q18" s="67"/>
      <c r="R18" s="68"/>
      <c r="S18" s="68"/>
      <c r="T18" s="69"/>
      <c r="U18" s="70"/>
      <c r="V18" s="67"/>
      <c r="W18" s="67"/>
      <c r="X18" s="58">
        <f>C18*0.85</f>
        <v>29.75</v>
      </c>
      <c r="Y18" s="468"/>
      <c r="Z18" s="59"/>
      <c r="AA18" s="77"/>
      <c r="AB18" s="72"/>
      <c r="AC18" s="73"/>
      <c r="AD18" s="74"/>
      <c r="AE18" s="75"/>
      <c r="AF18" s="76"/>
      <c r="AG18" s="61">
        <f>Z18/C18*100-100</f>
        <v>-100</v>
      </c>
      <c r="AH18" s="469"/>
    </row>
    <row r="19" spans="2:34" x14ac:dyDescent="0.25">
      <c r="B19" s="64" t="s">
        <v>128</v>
      </c>
      <c r="C19" s="78">
        <v>40</v>
      </c>
      <c r="D19" s="66"/>
      <c r="E19" s="67"/>
      <c r="F19" s="67"/>
      <c r="G19" s="67"/>
      <c r="H19" s="67"/>
      <c r="I19" s="68"/>
      <c r="J19" s="68"/>
      <c r="K19" s="69"/>
      <c r="L19" s="70"/>
      <c r="M19" s="67"/>
      <c r="N19" s="67"/>
      <c r="O19" s="67"/>
      <c r="P19" s="67"/>
      <c r="Q19" s="67"/>
      <c r="R19" s="68"/>
      <c r="S19" s="68"/>
      <c r="T19" s="69"/>
      <c r="U19" s="70"/>
      <c r="V19" s="67"/>
      <c r="W19" s="67"/>
      <c r="X19" s="58">
        <f>C19*0.85</f>
        <v>34</v>
      </c>
      <c r="Y19" s="468"/>
      <c r="Z19" s="59"/>
      <c r="AA19" s="77"/>
      <c r="AB19" s="72"/>
      <c r="AC19" s="73"/>
      <c r="AD19" s="74"/>
      <c r="AE19" s="75"/>
      <c r="AF19" s="76"/>
      <c r="AG19" s="61">
        <f>Z19/C19*100-100</f>
        <v>-100</v>
      </c>
      <c r="AH19" s="469"/>
    </row>
    <row r="20" spans="2:34" x14ac:dyDescent="0.25">
      <c r="B20" s="64" t="s">
        <v>19</v>
      </c>
      <c r="C20" s="470">
        <v>980</v>
      </c>
      <c r="D20" s="66"/>
      <c r="E20" s="67"/>
      <c r="F20" s="67"/>
      <c r="G20" s="67"/>
      <c r="H20" s="67"/>
      <c r="I20" s="68"/>
      <c r="J20" s="68"/>
      <c r="K20" s="69"/>
      <c r="L20" s="70"/>
      <c r="M20" s="67"/>
      <c r="N20" s="67"/>
      <c r="O20" s="67"/>
      <c r="P20" s="67"/>
      <c r="Q20" s="67"/>
      <c r="R20" s="68"/>
      <c r="S20" s="68"/>
      <c r="T20" s="69"/>
      <c r="U20" s="70"/>
      <c r="V20" s="67"/>
      <c r="W20" s="67"/>
      <c r="X20" s="471">
        <f>C20*0.85</f>
        <v>833</v>
      </c>
      <c r="Y20" s="468"/>
      <c r="Z20" s="472"/>
      <c r="AA20" s="77"/>
      <c r="AB20" s="72"/>
      <c r="AC20" s="73"/>
      <c r="AD20" s="74"/>
      <c r="AE20" s="75"/>
      <c r="AF20" s="76"/>
      <c r="AG20" s="474">
        <f>Z20/C20*100-100</f>
        <v>-100</v>
      </c>
      <c r="AH20" s="469"/>
    </row>
    <row r="21" spans="2:34" x14ac:dyDescent="0.25">
      <c r="B21" s="64" t="s">
        <v>20</v>
      </c>
      <c r="C21" s="470"/>
      <c r="D21" s="66"/>
      <c r="E21" s="67"/>
      <c r="F21" s="67"/>
      <c r="G21" s="67"/>
      <c r="H21" s="67"/>
      <c r="I21" s="68"/>
      <c r="J21" s="68"/>
      <c r="K21" s="69"/>
      <c r="L21" s="70"/>
      <c r="M21" s="67"/>
      <c r="N21" s="67"/>
      <c r="O21" s="67"/>
      <c r="P21" s="67"/>
      <c r="Q21" s="67"/>
      <c r="R21" s="68"/>
      <c r="S21" s="68"/>
      <c r="T21" s="69"/>
      <c r="U21" s="70"/>
      <c r="V21" s="67"/>
      <c r="W21" s="67"/>
      <c r="X21" s="471"/>
      <c r="Y21" s="468"/>
      <c r="Z21" s="472"/>
      <c r="AA21" s="77"/>
      <c r="AB21" s="72"/>
      <c r="AC21" s="73"/>
      <c r="AD21" s="74"/>
      <c r="AE21" s="75"/>
      <c r="AF21" s="76"/>
      <c r="AG21" s="474"/>
      <c r="AH21" s="469"/>
    </row>
    <row r="22" spans="2:34" x14ac:dyDescent="0.25">
      <c r="B22" s="64" t="s">
        <v>21</v>
      </c>
      <c r="C22" s="470"/>
      <c r="D22" s="66"/>
      <c r="E22" s="67"/>
      <c r="F22" s="67"/>
      <c r="G22" s="67"/>
      <c r="H22" s="67"/>
      <c r="I22" s="68"/>
      <c r="J22" s="68"/>
      <c r="K22" s="69"/>
      <c r="L22" s="70"/>
      <c r="M22" s="67"/>
      <c r="N22" s="67"/>
      <c r="O22" s="67"/>
      <c r="P22" s="67"/>
      <c r="Q22" s="67"/>
      <c r="R22" s="68"/>
      <c r="S22" s="68"/>
      <c r="T22" s="69"/>
      <c r="U22" s="70"/>
      <c r="V22" s="67"/>
      <c r="W22" s="67"/>
      <c r="X22" s="471"/>
      <c r="Y22" s="468"/>
      <c r="Z22" s="472"/>
      <c r="AA22" s="77"/>
      <c r="AB22" s="72"/>
      <c r="AC22" s="73"/>
      <c r="AD22" s="74"/>
      <c r="AE22" s="75"/>
      <c r="AF22" s="76"/>
      <c r="AG22" s="474"/>
      <c r="AH22" s="469"/>
    </row>
    <row r="23" spans="2:34" x14ac:dyDescent="0.25">
      <c r="B23" s="64" t="s">
        <v>129</v>
      </c>
      <c r="C23" s="78">
        <v>304</v>
      </c>
      <c r="D23" s="66"/>
      <c r="E23" s="67"/>
      <c r="F23" s="67"/>
      <c r="G23" s="67"/>
      <c r="H23" s="67"/>
      <c r="I23" s="68"/>
      <c r="J23" s="68"/>
      <c r="K23" s="69"/>
      <c r="L23" s="70"/>
      <c r="M23" s="67"/>
      <c r="N23" s="67"/>
      <c r="O23" s="67"/>
      <c r="P23" s="67"/>
      <c r="Q23" s="67"/>
      <c r="R23" s="68"/>
      <c r="S23" s="68"/>
      <c r="T23" s="69"/>
      <c r="U23" s="70"/>
      <c r="V23" s="67"/>
      <c r="W23" s="67"/>
      <c r="X23" s="58">
        <f t="shared" ref="X23:X31" si="2">C23*0.85</f>
        <v>258.39999999999998</v>
      </c>
      <c r="Y23" s="468"/>
      <c r="Z23" s="59"/>
      <c r="AA23" s="77"/>
      <c r="AB23" s="72"/>
      <c r="AC23" s="73"/>
      <c r="AD23" s="74"/>
      <c r="AE23" s="75"/>
      <c r="AF23" s="76"/>
      <c r="AG23" s="61">
        <f t="shared" ref="AG23:AG31" si="3">Z23/C23*100-100</f>
        <v>-100</v>
      </c>
      <c r="AH23" s="469"/>
    </row>
    <row r="24" spans="2:34" x14ac:dyDescent="0.25">
      <c r="B24" s="64" t="s">
        <v>130</v>
      </c>
      <c r="C24" s="78">
        <v>48</v>
      </c>
      <c r="D24" s="66"/>
      <c r="E24" s="67"/>
      <c r="F24" s="67"/>
      <c r="G24" s="67"/>
      <c r="H24" s="67"/>
      <c r="I24" s="68"/>
      <c r="J24" s="68"/>
      <c r="K24" s="69"/>
      <c r="L24" s="70"/>
      <c r="M24" s="67"/>
      <c r="N24" s="67"/>
      <c r="O24" s="67"/>
      <c r="P24" s="67"/>
      <c r="Q24" s="67"/>
      <c r="R24" s="68"/>
      <c r="S24" s="68"/>
      <c r="T24" s="69"/>
      <c r="U24" s="70"/>
      <c r="V24" s="67"/>
      <c r="W24" s="67"/>
      <c r="X24" s="58">
        <f t="shared" si="2"/>
        <v>40.799999999999997</v>
      </c>
      <c r="Y24" s="468"/>
      <c r="Z24" s="59"/>
      <c r="AA24" s="77"/>
      <c r="AB24" s="72"/>
      <c r="AC24" s="73"/>
      <c r="AD24" s="74"/>
      <c r="AE24" s="75"/>
      <c r="AF24" s="76"/>
      <c r="AG24" s="61">
        <f t="shared" si="3"/>
        <v>-100</v>
      </c>
      <c r="AH24" s="469"/>
    </row>
    <row r="25" spans="2:34" x14ac:dyDescent="0.25">
      <c r="B25" s="64" t="s">
        <v>22</v>
      </c>
      <c r="C25" s="78">
        <v>318</v>
      </c>
      <c r="D25" s="66"/>
      <c r="E25" s="67"/>
      <c r="F25" s="67"/>
      <c r="G25" s="67"/>
      <c r="H25" s="67"/>
      <c r="I25" s="68"/>
      <c r="J25" s="68"/>
      <c r="K25" s="69"/>
      <c r="L25" s="70"/>
      <c r="M25" s="67"/>
      <c r="N25" s="67"/>
      <c r="O25" s="67"/>
      <c r="P25" s="67"/>
      <c r="Q25" s="67"/>
      <c r="R25" s="68"/>
      <c r="S25" s="68"/>
      <c r="T25" s="69"/>
      <c r="U25" s="70"/>
      <c r="V25" s="67"/>
      <c r="W25" s="67"/>
      <c r="X25" s="58">
        <f t="shared" si="2"/>
        <v>270.3</v>
      </c>
      <c r="Y25" s="468"/>
      <c r="Z25" s="59"/>
      <c r="AA25" s="77"/>
      <c r="AB25" s="72"/>
      <c r="AC25" s="73"/>
      <c r="AD25" s="74"/>
      <c r="AE25" s="75"/>
      <c r="AF25" s="76"/>
      <c r="AG25" s="61">
        <f t="shared" si="3"/>
        <v>-100</v>
      </c>
      <c r="AH25" s="469"/>
    </row>
    <row r="26" spans="2:34" x14ac:dyDescent="0.25">
      <c r="B26" s="64" t="s">
        <v>4</v>
      </c>
      <c r="C26" s="78">
        <v>180</v>
      </c>
      <c r="D26" s="66"/>
      <c r="E26" s="67"/>
      <c r="F26" s="67"/>
      <c r="G26" s="67"/>
      <c r="H26" s="67"/>
      <c r="I26" s="68"/>
      <c r="J26" s="68"/>
      <c r="K26" s="69"/>
      <c r="L26" s="70"/>
      <c r="M26" s="67"/>
      <c r="N26" s="67"/>
      <c r="O26" s="67"/>
      <c r="P26" s="67"/>
      <c r="Q26" s="67"/>
      <c r="R26" s="68"/>
      <c r="S26" s="68"/>
      <c r="T26" s="69"/>
      <c r="U26" s="70"/>
      <c r="V26" s="67"/>
      <c r="W26" s="67"/>
      <c r="X26" s="58">
        <f t="shared" si="2"/>
        <v>153</v>
      </c>
      <c r="Y26" s="468"/>
      <c r="Z26" s="59"/>
      <c r="AA26" s="77"/>
      <c r="AB26" s="72"/>
      <c r="AC26" s="73"/>
      <c r="AD26" s="74"/>
      <c r="AE26" s="75"/>
      <c r="AF26" s="76"/>
      <c r="AG26" s="61">
        <f t="shared" si="3"/>
        <v>-100</v>
      </c>
      <c r="AH26" s="469"/>
    </row>
    <row r="27" spans="2:34" x14ac:dyDescent="0.25">
      <c r="B27" s="64" t="s">
        <v>5</v>
      </c>
      <c r="C27" s="78">
        <v>120</v>
      </c>
      <c r="D27" s="66"/>
      <c r="E27" s="67"/>
      <c r="F27" s="67"/>
      <c r="G27" s="67"/>
      <c r="H27" s="67"/>
      <c r="I27" s="68"/>
      <c r="J27" s="68"/>
      <c r="K27" s="69"/>
      <c r="L27" s="70"/>
      <c r="M27" s="67"/>
      <c r="N27" s="67"/>
      <c r="O27" s="67"/>
      <c r="P27" s="67"/>
      <c r="Q27" s="67"/>
      <c r="R27" s="68"/>
      <c r="S27" s="68"/>
      <c r="T27" s="69"/>
      <c r="U27" s="70"/>
      <c r="V27" s="67"/>
      <c r="W27" s="67"/>
      <c r="X27" s="58">
        <f t="shared" si="2"/>
        <v>102</v>
      </c>
      <c r="Y27" s="468"/>
      <c r="Z27" s="59"/>
      <c r="AA27" s="77"/>
      <c r="AB27" s="72"/>
      <c r="AC27" s="73"/>
      <c r="AD27" s="74"/>
      <c r="AE27" s="75"/>
      <c r="AF27" s="76"/>
      <c r="AG27" s="61">
        <f t="shared" si="3"/>
        <v>-100</v>
      </c>
      <c r="AH27" s="469"/>
    </row>
    <row r="28" spans="2:34" x14ac:dyDescent="0.25">
      <c r="B28" s="64" t="s">
        <v>23</v>
      </c>
      <c r="C28" s="81">
        <v>2000</v>
      </c>
      <c r="D28" s="66"/>
      <c r="E28" s="67"/>
      <c r="F28" s="67"/>
      <c r="G28" s="67"/>
      <c r="H28" s="67"/>
      <c r="I28" s="68"/>
      <c r="J28" s="68"/>
      <c r="K28" s="69"/>
      <c r="L28" s="70"/>
      <c r="M28" s="67"/>
      <c r="N28" s="67"/>
      <c r="O28" s="67"/>
      <c r="P28" s="67"/>
      <c r="Q28" s="67"/>
      <c r="R28" s="68"/>
      <c r="S28" s="68"/>
      <c r="T28" s="69"/>
      <c r="U28" s="70"/>
      <c r="V28" s="67"/>
      <c r="W28" s="67"/>
      <c r="X28" s="58">
        <f t="shared" si="2"/>
        <v>1700</v>
      </c>
      <c r="Y28" s="468"/>
      <c r="Z28" s="79"/>
      <c r="AA28" s="77"/>
      <c r="AB28" s="72"/>
      <c r="AC28" s="73"/>
      <c r="AD28" s="74"/>
      <c r="AE28" s="75"/>
      <c r="AF28" s="76"/>
      <c r="AG28" s="80">
        <f t="shared" si="3"/>
        <v>-100</v>
      </c>
      <c r="AH28" s="469"/>
    </row>
    <row r="29" spans="2:34" x14ac:dyDescent="0.25">
      <c r="B29" s="64" t="s">
        <v>24</v>
      </c>
      <c r="C29" s="78">
        <v>200</v>
      </c>
      <c r="D29" s="66"/>
      <c r="E29" s="67"/>
      <c r="F29" s="67"/>
      <c r="G29" s="67"/>
      <c r="H29" s="67"/>
      <c r="I29" s="68"/>
      <c r="J29" s="68"/>
      <c r="K29" s="69"/>
      <c r="L29" s="70"/>
      <c r="M29" s="67"/>
      <c r="N29" s="67"/>
      <c r="O29" s="67"/>
      <c r="P29" s="67"/>
      <c r="Q29" s="67"/>
      <c r="R29" s="68"/>
      <c r="S29" s="68"/>
      <c r="T29" s="69"/>
      <c r="U29" s="70"/>
      <c r="V29" s="67"/>
      <c r="W29" s="67"/>
      <c r="X29" s="58">
        <f t="shared" si="2"/>
        <v>170</v>
      </c>
      <c r="Y29" s="468"/>
      <c r="Z29" s="59"/>
      <c r="AA29" s="77"/>
      <c r="AB29" s="72"/>
      <c r="AC29" s="73"/>
      <c r="AD29" s="74"/>
      <c r="AE29" s="75"/>
      <c r="AF29" s="76"/>
      <c r="AG29" s="61">
        <f t="shared" si="3"/>
        <v>-100</v>
      </c>
      <c r="AH29" s="469"/>
    </row>
    <row r="30" spans="2:34" x14ac:dyDescent="0.25">
      <c r="B30" s="64" t="s">
        <v>25</v>
      </c>
      <c r="C30" s="78">
        <v>170</v>
      </c>
      <c r="D30" s="66"/>
      <c r="E30" s="67"/>
      <c r="F30" s="67"/>
      <c r="G30" s="67"/>
      <c r="H30" s="67"/>
      <c r="I30" s="68"/>
      <c r="J30" s="68"/>
      <c r="K30" s="69"/>
      <c r="L30" s="70"/>
      <c r="M30" s="67"/>
      <c r="N30" s="67"/>
      <c r="O30" s="67"/>
      <c r="P30" s="67"/>
      <c r="Q30" s="67"/>
      <c r="R30" s="68"/>
      <c r="S30" s="68"/>
      <c r="T30" s="69"/>
      <c r="U30" s="70"/>
      <c r="V30" s="67"/>
      <c r="W30" s="67"/>
      <c r="X30" s="58">
        <f t="shared" si="2"/>
        <v>144.5</v>
      </c>
      <c r="Y30" s="468"/>
      <c r="Z30" s="59"/>
      <c r="AA30" s="77"/>
      <c r="AB30" s="72"/>
      <c r="AC30" s="73"/>
      <c r="AD30" s="74"/>
      <c r="AE30" s="75"/>
      <c r="AF30" s="76"/>
      <c r="AG30" s="61">
        <f t="shared" si="3"/>
        <v>-100</v>
      </c>
      <c r="AH30" s="469"/>
    </row>
    <row r="31" spans="2:34" x14ac:dyDescent="0.25">
      <c r="B31" s="64" t="s">
        <v>26</v>
      </c>
      <c r="C31" s="470">
        <v>120</v>
      </c>
      <c r="D31" s="66"/>
      <c r="E31" s="67"/>
      <c r="F31" s="67"/>
      <c r="G31" s="67"/>
      <c r="H31" s="67"/>
      <c r="I31" s="68"/>
      <c r="J31" s="68"/>
      <c r="K31" s="69"/>
      <c r="L31" s="70"/>
      <c r="M31" s="67"/>
      <c r="N31" s="67"/>
      <c r="O31" s="67"/>
      <c r="P31" s="67"/>
      <c r="Q31" s="67"/>
      <c r="R31" s="68"/>
      <c r="S31" s="68"/>
      <c r="T31" s="69"/>
      <c r="U31" s="70"/>
      <c r="V31" s="67"/>
      <c r="W31" s="67"/>
      <c r="X31" s="471">
        <f t="shared" si="2"/>
        <v>102</v>
      </c>
      <c r="Y31" s="468"/>
      <c r="Z31" s="472"/>
      <c r="AA31" s="77"/>
      <c r="AB31" s="72"/>
      <c r="AC31" s="73"/>
      <c r="AD31" s="74"/>
      <c r="AE31" s="75"/>
      <c r="AF31" s="76"/>
      <c r="AG31" s="473">
        <f t="shared" si="3"/>
        <v>-100</v>
      </c>
      <c r="AH31" s="469"/>
    </row>
    <row r="32" spans="2:34" x14ac:dyDescent="0.25">
      <c r="B32" s="64" t="s">
        <v>27</v>
      </c>
      <c r="C32" s="470"/>
      <c r="D32" s="66"/>
      <c r="E32" s="67"/>
      <c r="F32" s="67"/>
      <c r="G32" s="67"/>
      <c r="H32" s="67"/>
      <c r="I32" s="68"/>
      <c r="J32" s="68"/>
      <c r="K32" s="69"/>
      <c r="L32" s="70"/>
      <c r="M32" s="67"/>
      <c r="N32" s="67"/>
      <c r="O32" s="67"/>
      <c r="P32" s="67"/>
      <c r="Q32" s="67"/>
      <c r="R32" s="68"/>
      <c r="S32" s="68"/>
      <c r="T32" s="69"/>
      <c r="U32" s="70"/>
      <c r="V32" s="67"/>
      <c r="W32" s="67"/>
      <c r="X32" s="471"/>
      <c r="Y32" s="468"/>
      <c r="Z32" s="472"/>
      <c r="AA32" s="77"/>
      <c r="AB32" s="72"/>
      <c r="AC32" s="73"/>
      <c r="AD32" s="74"/>
      <c r="AE32" s="75"/>
      <c r="AF32" s="76"/>
      <c r="AG32" s="473"/>
      <c r="AH32" s="469"/>
    </row>
    <row r="33" spans="2:34" x14ac:dyDescent="0.25">
      <c r="B33" s="64" t="s">
        <v>28</v>
      </c>
      <c r="C33" s="78">
        <v>44</v>
      </c>
      <c r="D33" s="66"/>
      <c r="E33" s="67"/>
      <c r="F33" s="67"/>
      <c r="G33" s="67"/>
      <c r="H33" s="67"/>
      <c r="I33" s="68"/>
      <c r="J33" s="68"/>
      <c r="K33" s="69"/>
      <c r="L33" s="70"/>
      <c r="M33" s="67"/>
      <c r="N33" s="67"/>
      <c r="O33" s="67"/>
      <c r="P33" s="67"/>
      <c r="Q33" s="67"/>
      <c r="R33" s="68"/>
      <c r="S33" s="68"/>
      <c r="T33" s="69"/>
      <c r="U33" s="70"/>
      <c r="V33" s="67"/>
      <c r="W33" s="67"/>
      <c r="X33" s="58">
        <f t="shared" ref="X33:X41" si="4">C33*0.85</f>
        <v>37.4</v>
      </c>
      <c r="Y33" s="468"/>
      <c r="Z33" s="59"/>
      <c r="AA33" s="77"/>
      <c r="AB33" s="72"/>
      <c r="AC33" s="73"/>
      <c r="AD33" s="74"/>
      <c r="AE33" s="75"/>
      <c r="AF33" s="76"/>
      <c r="AG33" s="61">
        <f t="shared" ref="AG33:AG41" si="5">Z33/C33*100-100</f>
        <v>-100</v>
      </c>
      <c r="AH33" s="469"/>
    </row>
    <row r="34" spans="2:34" x14ac:dyDescent="0.25">
      <c r="B34" s="64" t="s">
        <v>29</v>
      </c>
      <c r="C34" s="78">
        <v>231</v>
      </c>
      <c r="D34" s="66"/>
      <c r="E34" s="67"/>
      <c r="F34" s="67"/>
      <c r="G34" s="67"/>
      <c r="H34" s="67"/>
      <c r="I34" s="68"/>
      <c r="J34" s="68"/>
      <c r="K34" s="69"/>
      <c r="L34" s="70"/>
      <c r="M34" s="67"/>
      <c r="N34" s="67"/>
      <c r="O34" s="67"/>
      <c r="P34" s="67"/>
      <c r="Q34" s="67"/>
      <c r="R34" s="68"/>
      <c r="S34" s="68"/>
      <c r="T34" s="69"/>
      <c r="U34" s="70"/>
      <c r="V34" s="67"/>
      <c r="W34" s="67"/>
      <c r="X34" s="58">
        <f t="shared" si="4"/>
        <v>196.35</v>
      </c>
      <c r="Y34" s="468"/>
      <c r="Z34" s="59"/>
      <c r="AA34" s="77"/>
      <c r="AB34" s="72"/>
      <c r="AC34" s="73"/>
      <c r="AD34" s="74"/>
      <c r="AE34" s="75"/>
      <c r="AF34" s="76"/>
      <c r="AG34" s="61">
        <f t="shared" si="5"/>
        <v>-100</v>
      </c>
      <c r="AH34" s="469"/>
    </row>
    <row r="35" spans="2:34" x14ac:dyDescent="0.25">
      <c r="B35" s="64" t="s">
        <v>7</v>
      </c>
      <c r="C35" s="78">
        <v>130</v>
      </c>
      <c r="D35" s="66"/>
      <c r="E35" s="67"/>
      <c r="F35" s="67"/>
      <c r="G35" s="67"/>
      <c r="H35" s="67"/>
      <c r="I35" s="68"/>
      <c r="J35" s="68"/>
      <c r="K35" s="69"/>
      <c r="L35" s="70"/>
      <c r="M35" s="67"/>
      <c r="N35" s="67"/>
      <c r="O35" s="67"/>
      <c r="P35" s="67"/>
      <c r="Q35" s="67"/>
      <c r="R35" s="68"/>
      <c r="S35" s="68"/>
      <c r="T35" s="69"/>
      <c r="U35" s="70"/>
      <c r="V35" s="67"/>
      <c r="W35" s="67"/>
      <c r="X35" s="58">
        <f t="shared" si="4"/>
        <v>110.5</v>
      </c>
      <c r="Y35" s="468"/>
      <c r="Z35" s="59"/>
      <c r="AA35" s="77"/>
      <c r="AB35" s="72"/>
      <c r="AC35" s="73"/>
      <c r="AD35" s="74"/>
      <c r="AE35" s="75"/>
      <c r="AF35" s="76"/>
      <c r="AG35" s="61">
        <f t="shared" si="5"/>
        <v>-100</v>
      </c>
      <c r="AH35" s="469"/>
    </row>
    <row r="36" spans="2:34" x14ac:dyDescent="0.25">
      <c r="B36" s="64" t="s">
        <v>131</v>
      </c>
      <c r="C36" s="78">
        <v>89</v>
      </c>
      <c r="D36" s="66"/>
      <c r="E36" s="67"/>
      <c r="F36" s="67"/>
      <c r="G36" s="67"/>
      <c r="H36" s="67"/>
      <c r="I36" s="68"/>
      <c r="J36" s="68"/>
      <c r="K36" s="69"/>
      <c r="L36" s="70"/>
      <c r="M36" s="67"/>
      <c r="N36" s="67"/>
      <c r="O36" s="67"/>
      <c r="P36" s="67"/>
      <c r="Q36" s="67"/>
      <c r="R36" s="68"/>
      <c r="S36" s="68"/>
      <c r="T36" s="69"/>
      <c r="U36" s="70"/>
      <c r="V36" s="67"/>
      <c r="W36" s="67"/>
      <c r="X36" s="58">
        <f t="shared" si="4"/>
        <v>75.649999999999991</v>
      </c>
      <c r="Y36" s="468"/>
      <c r="Z36" s="59"/>
      <c r="AA36" s="77"/>
      <c r="AB36" s="72"/>
      <c r="AC36" s="73"/>
      <c r="AD36" s="74"/>
      <c r="AE36" s="75"/>
      <c r="AF36" s="76"/>
      <c r="AG36" s="61">
        <f t="shared" si="5"/>
        <v>-100</v>
      </c>
      <c r="AH36" s="469"/>
    </row>
    <row r="37" spans="2:34" x14ac:dyDescent="0.25">
      <c r="B37" s="64" t="s">
        <v>132</v>
      </c>
      <c r="C37" s="78">
        <v>81</v>
      </c>
      <c r="D37" s="66"/>
      <c r="E37" s="67"/>
      <c r="F37" s="67"/>
      <c r="G37" s="67"/>
      <c r="H37" s="67"/>
      <c r="I37" s="68"/>
      <c r="J37" s="68"/>
      <c r="K37" s="69"/>
      <c r="L37" s="70"/>
      <c r="M37" s="67"/>
      <c r="N37" s="67"/>
      <c r="O37" s="67"/>
      <c r="P37" s="67"/>
      <c r="Q37" s="67"/>
      <c r="R37" s="68"/>
      <c r="S37" s="68"/>
      <c r="T37" s="69"/>
      <c r="U37" s="70"/>
      <c r="V37" s="67"/>
      <c r="W37" s="67"/>
      <c r="X37" s="58">
        <f t="shared" si="4"/>
        <v>68.849999999999994</v>
      </c>
      <c r="Y37" s="468"/>
      <c r="Z37" s="79"/>
      <c r="AA37" s="77"/>
      <c r="AB37" s="72"/>
      <c r="AC37" s="73"/>
      <c r="AD37" s="74"/>
      <c r="AE37" s="75"/>
      <c r="AF37" s="76"/>
      <c r="AG37" s="61">
        <f t="shared" si="5"/>
        <v>-100</v>
      </c>
      <c r="AH37" s="469"/>
    </row>
    <row r="38" spans="2:34" x14ac:dyDescent="0.25">
      <c r="B38" s="64" t="s">
        <v>10</v>
      </c>
      <c r="C38" s="78">
        <v>34</v>
      </c>
      <c r="D38" s="66"/>
      <c r="E38" s="67"/>
      <c r="F38" s="67"/>
      <c r="G38" s="67"/>
      <c r="H38" s="67"/>
      <c r="I38" s="68"/>
      <c r="J38" s="68"/>
      <c r="K38" s="69"/>
      <c r="L38" s="70"/>
      <c r="M38" s="67"/>
      <c r="N38" s="67"/>
      <c r="O38" s="67"/>
      <c r="P38" s="67"/>
      <c r="Q38" s="67"/>
      <c r="R38" s="68"/>
      <c r="S38" s="68"/>
      <c r="T38" s="69"/>
      <c r="U38" s="70"/>
      <c r="V38" s="67"/>
      <c r="W38" s="67"/>
      <c r="X38" s="58">
        <f t="shared" si="4"/>
        <v>28.9</v>
      </c>
      <c r="Y38" s="468"/>
      <c r="Z38" s="65"/>
      <c r="AA38" s="77"/>
      <c r="AB38" s="72"/>
      <c r="AC38" s="73"/>
      <c r="AD38" s="74"/>
      <c r="AE38" s="75"/>
      <c r="AF38" s="76"/>
      <c r="AG38" s="61">
        <f t="shared" si="5"/>
        <v>-100</v>
      </c>
      <c r="AH38" s="469"/>
    </row>
    <row r="39" spans="2:34" x14ac:dyDescent="0.25">
      <c r="B39" s="64" t="s">
        <v>133</v>
      </c>
      <c r="C39" s="78">
        <v>30</v>
      </c>
      <c r="D39" s="66"/>
      <c r="E39" s="67"/>
      <c r="F39" s="67"/>
      <c r="G39" s="67"/>
      <c r="H39" s="67"/>
      <c r="I39" s="68"/>
      <c r="J39" s="68"/>
      <c r="K39" s="69"/>
      <c r="L39" s="70"/>
      <c r="M39" s="67"/>
      <c r="N39" s="67"/>
      <c r="O39" s="67"/>
      <c r="P39" s="67"/>
      <c r="Q39" s="67"/>
      <c r="R39" s="68"/>
      <c r="S39" s="68"/>
      <c r="T39" s="69"/>
      <c r="U39" s="70"/>
      <c r="V39" s="67"/>
      <c r="W39" s="67"/>
      <c r="X39" s="58">
        <f t="shared" si="4"/>
        <v>25.5</v>
      </c>
      <c r="Y39" s="468"/>
      <c r="Z39" s="78"/>
      <c r="AA39" s="77"/>
      <c r="AB39" s="72"/>
      <c r="AC39" s="73"/>
      <c r="AD39" s="74"/>
      <c r="AE39" s="75"/>
      <c r="AF39" s="76"/>
      <c r="AG39" s="80">
        <f t="shared" si="5"/>
        <v>-100</v>
      </c>
      <c r="AH39" s="469"/>
    </row>
    <row r="40" spans="2:34" x14ac:dyDescent="0.25">
      <c r="B40" s="64" t="s">
        <v>134</v>
      </c>
      <c r="C40" s="78">
        <v>30</v>
      </c>
      <c r="D40" s="66"/>
      <c r="E40" s="67"/>
      <c r="F40" s="67"/>
      <c r="G40" s="67"/>
      <c r="H40" s="67"/>
      <c r="I40" s="68"/>
      <c r="J40" s="68"/>
      <c r="K40" s="69"/>
      <c r="L40" s="70"/>
      <c r="M40" s="67"/>
      <c r="N40" s="67"/>
      <c r="O40" s="67"/>
      <c r="P40" s="67"/>
      <c r="Q40" s="67"/>
      <c r="R40" s="68"/>
      <c r="S40" s="68"/>
      <c r="T40" s="69"/>
      <c r="U40" s="70"/>
      <c r="V40" s="67"/>
      <c r="W40" s="67"/>
      <c r="X40" s="58">
        <f t="shared" si="4"/>
        <v>25.5</v>
      </c>
      <c r="Y40" s="468"/>
      <c r="Z40" s="65"/>
      <c r="AA40" s="77"/>
      <c r="AB40" s="72"/>
      <c r="AC40" s="73"/>
      <c r="AD40" s="74"/>
      <c r="AE40" s="75"/>
      <c r="AF40" s="76"/>
      <c r="AG40" s="61">
        <f t="shared" si="5"/>
        <v>-100</v>
      </c>
      <c r="AH40" s="469"/>
    </row>
    <row r="41" spans="2:34" x14ac:dyDescent="0.25">
      <c r="B41" s="82" t="s">
        <v>135</v>
      </c>
      <c r="C41" s="83">
        <v>12</v>
      </c>
      <c r="D41" s="66"/>
      <c r="E41" s="67"/>
      <c r="F41" s="67"/>
      <c r="G41" s="67"/>
      <c r="H41" s="67"/>
      <c r="I41" s="68"/>
      <c r="J41" s="68"/>
      <c r="K41" s="69"/>
      <c r="L41" s="70"/>
      <c r="M41" s="67"/>
      <c r="N41" s="67"/>
      <c r="O41" s="67"/>
      <c r="P41" s="67"/>
      <c r="Q41" s="67"/>
      <c r="R41" s="68"/>
      <c r="S41" s="68"/>
      <c r="T41" s="69"/>
      <c r="U41" s="70"/>
      <c r="V41" s="67"/>
      <c r="W41" s="67"/>
      <c r="X41" s="58">
        <f t="shared" si="4"/>
        <v>10.199999999999999</v>
      </c>
      <c r="Y41" s="468"/>
      <c r="Z41" s="84"/>
      <c r="AA41" s="77"/>
      <c r="AB41" s="72"/>
      <c r="AC41" s="73"/>
      <c r="AD41" s="74"/>
      <c r="AE41" s="75"/>
      <c r="AF41" s="76"/>
      <c r="AG41" s="61">
        <f t="shared" si="5"/>
        <v>-100</v>
      </c>
      <c r="AH41" s="469"/>
    </row>
    <row r="42" spans="2:34" x14ac:dyDescent="0.25">
      <c r="B42" s="85" t="s">
        <v>31</v>
      </c>
      <c r="C42" s="86">
        <v>7190</v>
      </c>
      <c r="D42" s="66"/>
      <c r="E42" s="67"/>
      <c r="F42" s="67"/>
      <c r="G42" s="67"/>
      <c r="H42" s="67"/>
      <c r="I42" s="68"/>
      <c r="J42" s="68"/>
      <c r="K42" s="69"/>
      <c r="L42" s="70"/>
      <c r="M42" s="67"/>
      <c r="N42" s="67"/>
      <c r="O42" s="67"/>
      <c r="P42" s="67"/>
      <c r="Q42" s="67"/>
      <c r="R42" s="68"/>
      <c r="S42" s="68"/>
      <c r="T42" s="69"/>
      <c r="U42" s="70"/>
      <c r="V42" s="67"/>
      <c r="W42" s="67"/>
      <c r="X42" s="58"/>
      <c r="Y42" s="468"/>
      <c r="Z42" s="86">
        <f>SUM(Z8:Z41)</f>
        <v>0</v>
      </c>
      <c r="AA42" s="77"/>
      <c r="AB42" s="72"/>
      <c r="AC42" s="73"/>
      <c r="AD42" s="74"/>
      <c r="AE42" s="75"/>
      <c r="AF42" s="76"/>
      <c r="AG42" s="61"/>
      <c r="AH42" s="469"/>
    </row>
    <row r="43" spans="2:34" x14ac:dyDescent="0.25">
      <c r="B43" s="87" t="s">
        <v>136</v>
      </c>
      <c r="C43" s="88">
        <v>900</v>
      </c>
      <c r="D43" s="67"/>
      <c r="E43" s="67"/>
      <c r="F43" s="67"/>
      <c r="G43" s="67"/>
      <c r="H43" s="67"/>
      <c r="I43" s="68"/>
      <c r="J43" s="68"/>
      <c r="K43" s="69"/>
      <c r="L43" s="70"/>
      <c r="M43" s="67"/>
      <c r="N43" s="67"/>
      <c r="O43" s="67"/>
      <c r="P43" s="67"/>
      <c r="Q43" s="67"/>
      <c r="R43" s="68"/>
      <c r="S43" s="68"/>
      <c r="T43" s="69"/>
      <c r="U43" s="70"/>
      <c r="V43" s="67"/>
      <c r="W43" s="67"/>
      <c r="X43" s="58"/>
      <c r="Y43" s="468"/>
      <c r="Z43" s="89"/>
      <c r="AA43" s="77"/>
      <c r="AB43" s="72"/>
      <c r="AC43" s="73"/>
      <c r="AD43" s="74"/>
      <c r="AE43" s="75"/>
      <c r="AF43" s="76"/>
      <c r="AG43" s="61"/>
      <c r="AH43" s="469"/>
    </row>
    <row r="44" spans="2:34" ht="54.75" customHeight="1" x14ac:dyDescent="0.25">
      <c r="B44" s="90" t="s">
        <v>181</v>
      </c>
      <c r="C44" s="91" t="s">
        <v>138</v>
      </c>
      <c r="D44" s="67"/>
      <c r="E44" s="67"/>
      <c r="F44" s="67"/>
      <c r="G44" s="67"/>
      <c r="H44" s="67"/>
      <c r="I44" s="68"/>
      <c r="J44" s="68"/>
      <c r="K44" s="69"/>
      <c r="L44" s="70"/>
      <c r="M44" s="67"/>
      <c r="N44" s="67"/>
      <c r="O44" s="67"/>
      <c r="P44" s="67"/>
      <c r="Q44" s="67"/>
      <c r="R44" s="68"/>
      <c r="S44" s="68"/>
      <c r="T44" s="69"/>
      <c r="U44" s="70"/>
      <c r="V44" s="67"/>
      <c r="W44" s="67"/>
      <c r="X44" s="58">
        <v>351</v>
      </c>
      <c r="Y44" s="468"/>
      <c r="Z44" s="83"/>
      <c r="AA44" s="77"/>
      <c r="AB44" s="72"/>
      <c r="AC44" s="73"/>
      <c r="AD44" s="74"/>
      <c r="AE44" s="75"/>
      <c r="AF44" s="76"/>
      <c r="AG44" s="61" t="e">
        <f>Z44/C44*100-100</f>
        <v>#VALUE!</v>
      </c>
      <c r="AH44" s="469"/>
    </row>
    <row r="45" spans="2:34" x14ac:dyDescent="0.25">
      <c r="B45" s="29" t="s">
        <v>13</v>
      </c>
      <c r="C45" s="92">
        <f>C42+C43</f>
        <v>8090</v>
      </c>
      <c r="D45" s="93"/>
      <c r="E45" s="94"/>
      <c r="F45" s="94"/>
      <c r="G45" s="94"/>
      <c r="H45" s="94"/>
      <c r="I45" s="95"/>
      <c r="J45" s="95"/>
      <c r="K45" s="96"/>
      <c r="L45" s="97"/>
      <c r="M45" s="94"/>
      <c r="N45" s="94"/>
      <c r="O45" s="94"/>
      <c r="P45" s="94"/>
      <c r="Q45" s="94"/>
      <c r="R45" s="95"/>
      <c r="S45" s="95"/>
      <c r="T45" s="96"/>
      <c r="U45" s="97"/>
      <c r="V45" s="94"/>
      <c r="W45" s="94"/>
      <c r="X45" s="98">
        <f>SUM(X8:X44)</f>
        <v>6463</v>
      </c>
      <c r="Y45" s="468"/>
      <c r="Z45" s="99">
        <f>Z44+Z43+Z42</f>
        <v>0</v>
      </c>
      <c r="AA45" s="77"/>
      <c r="AB45" s="72"/>
      <c r="AC45" s="73"/>
      <c r="AD45" s="74"/>
      <c r="AE45" s="75"/>
      <c r="AF45" s="76"/>
      <c r="AG45" s="61">
        <f>Z45/C45*100-100</f>
        <v>-100</v>
      </c>
      <c r="AH45" s="469"/>
    </row>
    <row r="46" spans="2:34" x14ac:dyDescent="0.25">
      <c r="B46" s="4"/>
      <c r="C46" s="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5"/>
      <c r="AA46" s="6"/>
      <c r="AB46" s="6"/>
      <c r="AC46" s="6"/>
      <c r="AD46" s="6"/>
      <c r="AE46" s="100"/>
      <c r="AF46"/>
      <c r="AG46"/>
    </row>
    <row r="47" spans="2:34" ht="23.25" x14ac:dyDescent="0.25">
      <c r="B47" s="101" t="s">
        <v>139</v>
      </c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5"/>
      <c r="AA47" s="6"/>
      <c r="AB47" s="6"/>
      <c r="AC47" s="6"/>
      <c r="AD47" s="6"/>
      <c r="AE47" s="100"/>
      <c r="AF47"/>
      <c r="AG47"/>
    </row>
    <row r="48" spans="2:34" x14ac:dyDescent="0.25">
      <c r="B48" s="4"/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5"/>
      <c r="AA48" s="6"/>
      <c r="AB48" s="6"/>
      <c r="AC48" s="6"/>
      <c r="AD48" s="6"/>
      <c r="AE48" s="100"/>
      <c r="AF48"/>
      <c r="AG48"/>
    </row>
    <row r="49" spans="2:34" ht="48" customHeight="1" x14ac:dyDescent="0.25">
      <c r="B49" s="462" t="s">
        <v>140</v>
      </c>
      <c r="C49" s="462" t="s">
        <v>106</v>
      </c>
      <c r="D49" s="462"/>
      <c r="E49" s="462"/>
      <c r="F49" s="462"/>
      <c r="G49" s="462"/>
      <c r="H49" s="462"/>
      <c r="I49" s="462"/>
      <c r="J49" s="462"/>
      <c r="K49" s="462"/>
      <c r="L49" s="462"/>
      <c r="M49" s="462"/>
      <c r="N49" s="462"/>
      <c r="O49" s="462"/>
      <c r="P49" s="462"/>
      <c r="Q49" s="462"/>
      <c r="R49" s="462"/>
      <c r="S49" s="462"/>
      <c r="T49" s="462"/>
      <c r="U49" s="462"/>
      <c r="V49" s="462"/>
      <c r="W49" s="462"/>
      <c r="X49" s="462"/>
      <c r="Y49" s="462"/>
      <c r="Z49" s="475" t="s">
        <v>179</v>
      </c>
      <c r="AA49" s="475"/>
      <c r="AB49" s="475"/>
      <c r="AC49" s="475"/>
      <c r="AD49" s="475"/>
      <c r="AE49" s="475"/>
      <c r="AF49" s="475"/>
      <c r="AG49" s="475"/>
      <c r="AH49" s="475"/>
    </row>
    <row r="50" spans="2:34" ht="18.75" customHeight="1" x14ac:dyDescent="0.25">
      <c r="B50" s="462"/>
      <c r="C50" s="465" t="s">
        <v>1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476" t="s">
        <v>141</v>
      </c>
      <c r="Y50" s="466" t="s">
        <v>111</v>
      </c>
      <c r="Z50" s="466" t="s">
        <v>54</v>
      </c>
      <c r="AA50" s="102"/>
      <c r="AB50" s="102"/>
      <c r="AC50" s="102"/>
      <c r="AD50" s="102"/>
      <c r="AE50" s="102"/>
      <c r="AF50" s="103"/>
      <c r="AG50" s="467" t="s">
        <v>117</v>
      </c>
      <c r="AH50" s="467" t="s">
        <v>180</v>
      </c>
    </row>
    <row r="51" spans="2:34" x14ac:dyDescent="0.25">
      <c r="B51" s="462"/>
      <c r="C51" s="465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476"/>
      <c r="Y51" s="466"/>
      <c r="Z51" s="466"/>
      <c r="AA51" s="104"/>
      <c r="AB51" s="104"/>
      <c r="AC51" s="104"/>
      <c r="AD51" s="104"/>
      <c r="AE51" s="104"/>
      <c r="AF51" s="105"/>
      <c r="AG51" s="467"/>
      <c r="AH51" s="467"/>
    </row>
    <row r="52" spans="2:34" x14ac:dyDescent="0.25">
      <c r="B52" s="106" t="s">
        <v>142</v>
      </c>
      <c r="C52" s="107">
        <v>11300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9">
        <f>C52*0.95</f>
        <v>10735</v>
      </c>
      <c r="Y52" s="478">
        <v>0.85</v>
      </c>
      <c r="Z52" s="110"/>
      <c r="AA52"/>
      <c r="AB52"/>
      <c r="AC52"/>
      <c r="AD52"/>
      <c r="AE52"/>
      <c r="AF52"/>
      <c r="AG52" s="111">
        <f>Z52/C52*100-100</f>
        <v>-100</v>
      </c>
      <c r="AH52" s="479">
        <f>Z56/C56</f>
        <v>0</v>
      </c>
    </row>
    <row r="53" spans="2:34" x14ac:dyDescent="0.25">
      <c r="B53" s="112" t="s">
        <v>143</v>
      </c>
      <c r="C53" s="113">
        <v>4800</v>
      </c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5">
        <f>C53*0.95</f>
        <v>4560</v>
      </c>
      <c r="Y53" s="478"/>
      <c r="Z53" s="81"/>
      <c r="AA53"/>
      <c r="AB53"/>
      <c r="AC53"/>
      <c r="AD53"/>
      <c r="AE53"/>
      <c r="AF53"/>
      <c r="AG53" s="111">
        <f>Z53/C53*100-100</f>
        <v>-100</v>
      </c>
      <c r="AH53" s="479"/>
    </row>
    <row r="54" spans="2:34" x14ac:dyDescent="0.25">
      <c r="B54" s="112" t="s">
        <v>144</v>
      </c>
      <c r="C54" s="113">
        <v>1950</v>
      </c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5">
        <f>C54*0.95</f>
        <v>1852.5</v>
      </c>
      <c r="Y54" s="478"/>
      <c r="Z54" s="81"/>
      <c r="AA54"/>
      <c r="AB54"/>
      <c r="AC54"/>
      <c r="AD54"/>
      <c r="AE54"/>
      <c r="AF54"/>
      <c r="AG54" s="111">
        <f>Z54/C54*100-100</f>
        <v>-100</v>
      </c>
      <c r="AH54" s="479"/>
    </row>
    <row r="55" spans="2:34" x14ac:dyDescent="0.25">
      <c r="B55" s="116" t="s">
        <v>145</v>
      </c>
      <c r="C55" s="117">
        <v>1400</v>
      </c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9">
        <f>C55*0.95</f>
        <v>1330</v>
      </c>
      <c r="Y55" s="478"/>
      <c r="Z55" s="120"/>
      <c r="AA55"/>
      <c r="AB55"/>
      <c r="AC55"/>
      <c r="AD55"/>
      <c r="AE55"/>
      <c r="AF55"/>
      <c r="AG55" s="121">
        <f>Z55/C55*100-100</f>
        <v>-100</v>
      </c>
      <c r="AH55" s="479"/>
    </row>
    <row r="56" spans="2:34" ht="20.25" x14ac:dyDescent="0.25">
      <c r="B56" s="122" t="s">
        <v>53</v>
      </c>
      <c r="C56" s="123">
        <f>SUM(C52:C55)</f>
        <v>19450</v>
      </c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4">
        <f>SUM(X52:X55)</f>
        <v>18477.5</v>
      </c>
      <c r="Y56" s="478"/>
      <c r="Z56" s="125">
        <f>SUM(Z52:Z55)</f>
        <v>0</v>
      </c>
      <c r="AA56"/>
      <c r="AB56"/>
      <c r="AC56"/>
      <c r="AD56"/>
      <c r="AE56"/>
      <c r="AF56"/>
      <c r="AG56" s="126">
        <f>SUM(AG52:AG55)</f>
        <v>-400</v>
      </c>
      <c r="AH56" s="479"/>
    </row>
    <row r="57" spans="2:34" x14ac:dyDescent="0.25">
      <c r="B57" s="4"/>
      <c r="C57" s="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5"/>
      <c r="AA57" s="6"/>
      <c r="AB57" s="6"/>
      <c r="AC57" s="6"/>
      <c r="AD57" s="6"/>
      <c r="AE57" s="100"/>
      <c r="AF57"/>
      <c r="AG57"/>
    </row>
    <row r="58" spans="2:34" ht="23.25" x14ac:dyDescent="0.25">
      <c r="B58" s="101" t="s">
        <v>146</v>
      </c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5"/>
      <c r="AA58" s="6"/>
      <c r="AB58" s="6"/>
      <c r="AC58" s="6"/>
      <c r="AD58" s="6"/>
      <c r="AE58" s="100"/>
      <c r="AF58"/>
      <c r="AG58"/>
    </row>
    <row r="59" spans="2:34" x14ac:dyDescent="0.25">
      <c r="B59" s="4"/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5"/>
      <c r="AA59" s="6"/>
      <c r="AB59" s="6"/>
      <c r="AC59" s="6"/>
      <c r="AD59" s="6"/>
      <c r="AE59" s="100"/>
      <c r="AF59"/>
      <c r="AG59"/>
    </row>
    <row r="60" spans="2:34" x14ac:dyDescent="0.25">
      <c r="B60" s="4"/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5"/>
      <c r="AA60" s="6"/>
      <c r="AB60" s="6"/>
      <c r="AC60" s="6"/>
      <c r="AD60" s="6"/>
      <c r="AE60" s="100"/>
      <c r="AF60"/>
      <c r="AG60"/>
    </row>
    <row r="61" spans="2:34" ht="51" customHeight="1" x14ac:dyDescent="0.25">
      <c r="B61" s="462" t="s">
        <v>147</v>
      </c>
      <c r="C61" s="462" t="s">
        <v>106</v>
      </c>
      <c r="D61" s="462"/>
      <c r="E61" s="462"/>
      <c r="F61" s="462"/>
      <c r="G61" s="462"/>
      <c r="H61" s="462"/>
      <c r="I61" s="462"/>
      <c r="J61" s="462"/>
      <c r="K61" s="462"/>
      <c r="L61" s="462"/>
      <c r="M61" s="462"/>
      <c r="N61" s="462"/>
      <c r="O61" s="462"/>
      <c r="P61" s="462"/>
      <c r="Q61" s="462"/>
      <c r="R61" s="462"/>
      <c r="S61" s="462"/>
      <c r="T61" s="462"/>
      <c r="U61" s="462"/>
      <c r="V61" s="462"/>
      <c r="W61" s="462"/>
      <c r="X61" s="462"/>
      <c r="Y61" s="462"/>
      <c r="Z61" s="475" t="s">
        <v>179</v>
      </c>
      <c r="AA61" s="475"/>
      <c r="AB61" s="475"/>
      <c r="AC61" s="475"/>
      <c r="AD61" s="475"/>
      <c r="AE61" s="475"/>
      <c r="AF61" s="475"/>
      <c r="AG61" s="475"/>
      <c r="AH61" s="475"/>
    </row>
    <row r="62" spans="2:34" ht="162.75" customHeight="1" x14ac:dyDescent="0.25">
      <c r="B62" s="462"/>
      <c r="C62" s="465" t="s">
        <v>1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466" t="s">
        <v>110</v>
      </c>
      <c r="Y62" s="466" t="s">
        <v>111</v>
      </c>
      <c r="Z62" s="466" t="s">
        <v>54</v>
      </c>
      <c r="AA62" s="31" t="s">
        <v>112</v>
      </c>
      <c r="AB62" s="32" t="s">
        <v>113</v>
      </c>
      <c r="AC62" s="33" t="s">
        <v>114</v>
      </c>
      <c r="AD62" s="33" t="s">
        <v>115</v>
      </c>
      <c r="AE62" s="34" t="s">
        <v>116</v>
      </c>
      <c r="AF62" s="35"/>
      <c r="AG62" s="467" t="s">
        <v>117</v>
      </c>
      <c r="AH62" s="467" t="s">
        <v>180</v>
      </c>
    </row>
    <row r="63" spans="2:34" x14ac:dyDescent="0.25">
      <c r="B63" s="462"/>
      <c r="C63" s="465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466"/>
      <c r="Y63" s="466"/>
      <c r="Z63" s="466"/>
      <c r="AA63" s="37" t="s">
        <v>119</v>
      </c>
      <c r="AB63" s="38" t="s">
        <v>120</v>
      </c>
      <c r="AC63" s="39"/>
      <c r="AD63" s="39"/>
      <c r="AE63" s="40"/>
      <c r="AF63" s="41"/>
      <c r="AG63" s="467"/>
      <c r="AH63" s="467"/>
    </row>
    <row r="64" spans="2:34" x14ac:dyDescent="0.25">
      <c r="B64" s="127" t="s">
        <v>148</v>
      </c>
      <c r="C64" s="128">
        <v>5</v>
      </c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30">
        <f t="shared" ref="X64:X71" si="6">C64*0.85</f>
        <v>4.25</v>
      </c>
      <c r="Y64" s="480">
        <v>0.85</v>
      </c>
      <c r="Z64" s="131"/>
      <c r="AA64" s="132"/>
      <c r="AB64" s="133"/>
      <c r="AC64" s="134"/>
      <c r="AD64" s="135"/>
      <c r="AE64" s="134"/>
      <c r="AF64" s="136"/>
      <c r="AG64" s="137">
        <f t="shared" ref="AG64:AG71" si="7">Z64/C64*100-100</f>
        <v>-100</v>
      </c>
      <c r="AH64" s="481">
        <f>Z89/C89</f>
        <v>0</v>
      </c>
    </row>
    <row r="65" spans="2:34" x14ac:dyDescent="0.25">
      <c r="B65" s="138" t="s">
        <v>149</v>
      </c>
      <c r="C65" s="139">
        <v>25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1">
        <f t="shared" si="6"/>
        <v>21.25</v>
      </c>
      <c r="Y65" s="480"/>
      <c r="Z65" s="142"/>
      <c r="AA65" s="143"/>
      <c r="AB65" s="144"/>
      <c r="AC65" s="145"/>
      <c r="AD65" s="146"/>
      <c r="AE65" s="145"/>
      <c r="AF65" s="147"/>
      <c r="AG65" s="148">
        <f t="shared" si="7"/>
        <v>-100</v>
      </c>
      <c r="AH65" s="481"/>
    </row>
    <row r="66" spans="2:34" x14ac:dyDescent="0.25">
      <c r="B66" s="138" t="s">
        <v>150</v>
      </c>
      <c r="C66" s="139">
        <v>16500</v>
      </c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1">
        <f t="shared" si="6"/>
        <v>14025</v>
      </c>
      <c r="Y66" s="480"/>
      <c r="Z66" s="142"/>
      <c r="AA66" s="143"/>
      <c r="AB66" s="144"/>
      <c r="AC66" s="145"/>
      <c r="AD66" s="146"/>
      <c r="AE66" s="145"/>
      <c r="AF66" s="147"/>
      <c r="AG66" s="148">
        <f t="shared" si="7"/>
        <v>-100</v>
      </c>
      <c r="AH66" s="481"/>
    </row>
    <row r="67" spans="2:34" x14ac:dyDescent="0.25">
      <c r="B67" s="138" t="s">
        <v>151</v>
      </c>
      <c r="C67" s="139">
        <v>5208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1">
        <f t="shared" si="6"/>
        <v>4426.8</v>
      </c>
      <c r="Y67" s="480"/>
      <c r="Z67" s="142"/>
      <c r="AA67" s="143"/>
      <c r="AB67" s="144"/>
      <c r="AC67" s="145"/>
      <c r="AD67" s="146"/>
      <c r="AE67" s="145"/>
      <c r="AF67" s="147"/>
      <c r="AG67" s="148">
        <f t="shared" si="7"/>
        <v>-100</v>
      </c>
      <c r="AH67" s="481"/>
    </row>
    <row r="68" spans="2:34" x14ac:dyDescent="0.25">
      <c r="B68" s="138" t="s">
        <v>34</v>
      </c>
      <c r="C68" s="139">
        <v>317</v>
      </c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1">
        <f t="shared" si="6"/>
        <v>269.45</v>
      </c>
      <c r="Y68" s="480"/>
      <c r="Z68" s="142"/>
      <c r="AA68" s="143"/>
      <c r="AB68" s="144"/>
      <c r="AC68" s="145"/>
      <c r="AD68" s="146"/>
      <c r="AE68" s="145"/>
      <c r="AF68" s="147"/>
      <c r="AG68" s="148">
        <f t="shared" si="7"/>
        <v>-100</v>
      </c>
      <c r="AH68" s="481"/>
    </row>
    <row r="69" spans="2:34" x14ac:dyDescent="0.25">
      <c r="B69" s="138" t="s">
        <v>35</v>
      </c>
      <c r="C69" s="139">
        <v>2083</v>
      </c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1">
        <f t="shared" si="6"/>
        <v>1770.55</v>
      </c>
      <c r="Y69" s="480"/>
      <c r="Z69" s="142"/>
      <c r="AA69" s="143"/>
      <c r="AB69" s="144"/>
      <c r="AC69" s="145"/>
      <c r="AD69" s="146"/>
      <c r="AE69" s="145"/>
      <c r="AF69" s="147"/>
      <c r="AG69" s="148">
        <f t="shared" si="7"/>
        <v>-100</v>
      </c>
      <c r="AH69" s="481"/>
    </row>
    <row r="70" spans="2:34" x14ac:dyDescent="0.25">
      <c r="B70" s="138" t="s">
        <v>36</v>
      </c>
      <c r="C70" s="139">
        <v>1250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1">
        <f t="shared" si="6"/>
        <v>1062.5</v>
      </c>
      <c r="Y70" s="480"/>
      <c r="Z70" s="142"/>
      <c r="AA70" s="143"/>
      <c r="AB70" s="144"/>
      <c r="AC70" s="145"/>
      <c r="AD70" s="146"/>
      <c r="AE70" s="145"/>
      <c r="AF70" s="147"/>
      <c r="AG70" s="148">
        <f t="shared" si="7"/>
        <v>-100</v>
      </c>
      <c r="AH70" s="481"/>
    </row>
    <row r="71" spans="2:34" x14ac:dyDescent="0.25">
      <c r="B71" s="138" t="s">
        <v>37</v>
      </c>
      <c r="C71" s="482">
        <v>327</v>
      </c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483">
        <f t="shared" si="6"/>
        <v>277.95</v>
      </c>
      <c r="Y71" s="480"/>
      <c r="Z71" s="484"/>
      <c r="AA71" s="143"/>
      <c r="AB71" s="144"/>
      <c r="AC71" s="145"/>
      <c r="AD71" s="146"/>
      <c r="AE71" s="145"/>
      <c r="AF71" s="147"/>
      <c r="AG71" s="485">
        <f t="shared" si="7"/>
        <v>-100</v>
      </c>
      <c r="AH71" s="481"/>
    </row>
    <row r="72" spans="2:34" x14ac:dyDescent="0.25">
      <c r="B72" s="138" t="s">
        <v>38</v>
      </c>
      <c r="C72" s="482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483"/>
      <c r="Y72" s="480"/>
      <c r="Z72" s="484"/>
      <c r="AA72" s="143"/>
      <c r="AB72" s="144"/>
      <c r="AC72" s="145"/>
      <c r="AD72" s="146"/>
      <c r="AE72" s="145"/>
      <c r="AF72" s="147"/>
      <c r="AG72" s="485"/>
      <c r="AH72" s="481"/>
    </row>
    <row r="73" spans="2:34" x14ac:dyDescent="0.25">
      <c r="B73" s="138" t="s">
        <v>39</v>
      </c>
      <c r="C73" s="482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483"/>
      <c r="Y73" s="480"/>
      <c r="Z73" s="484"/>
      <c r="AA73" s="143"/>
      <c r="AB73" s="144"/>
      <c r="AC73" s="145"/>
      <c r="AD73" s="146"/>
      <c r="AE73" s="145"/>
      <c r="AF73" s="147"/>
      <c r="AG73" s="485"/>
      <c r="AH73" s="481"/>
    </row>
    <row r="74" spans="2:34" x14ac:dyDescent="0.25">
      <c r="B74" s="138" t="s">
        <v>152</v>
      </c>
      <c r="C74" s="139">
        <v>1000</v>
      </c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1">
        <f t="shared" ref="X74:X87" si="8">C74*0.85</f>
        <v>850</v>
      </c>
      <c r="Y74" s="480"/>
      <c r="Z74" s="142"/>
      <c r="AA74" s="143"/>
      <c r="AB74" s="144"/>
      <c r="AC74" s="145"/>
      <c r="AD74" s="146"/>
      <c r="AE74" s="145"/>
      <c r="AF74" s="147"/>
      <c r="AG74" s="148">
        <f t="shared" ref="AG74:AG87" si="9">Z74/C74*100-100</f>
        <v>-100</v>
      </c>
      <c r="AH74" s="481"/>
    </row>
    <row r="75" spans="2:34" x14ac:dyDescent="0.25">
      <c r="B75" s="149" t="s">
        <v>40</v>
      </c>
      <c r="C75" s="150">
        <v>117</v>
      </c>
      <c r="D75" s="151"/>
      <c r="E75" s="151"/>
      <c r="F75" s="151"/>
      <c r="G75" s="151"/>
      <c r="H75" s="151"/>
      <c r="I75" s="152"/>
      <c r="J75" s="151"/>
      <c r="K75" s="151"/>
      <c r="L75" s="151"/>
      <c r="M75" s="151"/>
      <c r="N75" s="151"/>
      <c r="O75" s="151"/>
      <c r="P75" s="151"/>
      <c r="Q75" s="151"/>
      <c r="R75" s="152"/>
      <c r="S75" s="151"/>
      <c r="T75" s="151"/>
      <c r="U75" s="151"/>
      <c r="V75" s="151"/>
      <c r="W75" s="151"/>
      <c r="X75" s="141">
        <f t="shared" si="8"/>
        <v>99.45</v>
      </c>
      <c r="Y75" s="480"/>
      <c r="Z75" s="142"/>
      <c r="AA75" s="143"/>
      <c r="AB75" s="144"/>
      <c r="AC75" s="145"/>
      <c r="AD75" s="146"/>
      <c r="AE75" s="145"/>
      <c r="AF75" s="147"/>
      <c r="AG75" s="148">
        <f t="shared" si="9"/>
        <v>-100</v>
      </c>
      <c r="AH75" s="481"/>
    </row>
    <row r="76" spans="2:34" x14ac:dyDescent="0.25">
      <c r="B76" s="149" t="s">
        <v>41</v>
      </c>
      <c r="C76" s="150">
        <v>375</v>
      </c>
      <c r="D76" s="151"/>
      <c r="E76" s="151"/>
      <c r="F76" s="151"/>
      <c r="G76" s="151"/>
      <c r="H76" s="151"/>
      <c r="I76" s="152"/>
      <c r="J76" s="151"/>
      <c r="K76" s="151"/>
      <c r="L76" s="151"/>
      <c r="M76" s="151"/>
      <c r="N76" s="151"/>
      <c r="O76" s="151"/>
      <c r="P76" s="151"/>
      <c r="Q76" s="151"/>
      <c r="R76" s="152"/>
      <c r="S76" s="151"/>
      <c r="T76" s="151"/>
      <c r="U76" s="151"/>
      <c r="V76" s="151"/>
      <c r="W76" s="151"/>
      <c r="X76" s="141">
        <f t="shared" si="8"/>
        <v>318.75</v>
      </c>
      <c r="Y76" s="480"/>
      <c r="Z76" s="142"/>
      <c r="AA76" s="143"/>
      <c r="AB76" s="144"/>
      <c r="AC76" s="145"/>
      <c r="AD76" s="146"/>
      <c r="AE76" s="145"/>
      <c r="AF76" s="147"/>
      <c r="AG76" s="148">
        <f t="shared" si="9"/>
        <v>-100</v>
      </c>
      <c r="AH76" s="481"/>
    </row>
    <row r="77" spans="2:34" x14ac:dyDescent="0.25">
      <c r="B77" s="149" t="s">
        <v>42</v>
      </c>
      <c r="C77" s="150">
        <v>167</v>
      </c>
      <c r="D77" s="151"/>
      <c r="E77" s="151"/>
      <c r="F77" s="151"/>
      <c r="G77" s="151"/>
      <c r="H77" s="151"/>
      <c r="I77" s="152"/>
      <c r="J77" s="151"/>
      <c r="K77" s="151"/>
      <c r="L77" s="151"/>
      <c r="M77" s="151"/>
      <c r="N77" s="151"/>
      <c r="O77" s="151"/>
      <c r="P77" s="151"/>
      <c r="Q77" s="151"/>
      <c r="R77" s="152"/>
      <c r="S77" s="151"/>
      <c r="T77" s="151"/>
      <c r="U77" s="151"/>
      <c r="V77" s="151"/>
      <c r="W77" s="151"/>
      <c r="X77" s="141">
        <f t="shared" si="8"/>
        <v>141.94999999999999</v>
      </c>
      <c r="Y77" s="480"/>
      <c r="Z77" s="142"/>
      <c r="AA77" s="143"/>
      <c r="AB77" s="144"/>
      <c r="AC77" s="145"/>
      <c r="AD77" s="146"/>
      <c r="AE77" s="145"/>
      <c r="AF77" s="147"/>
      <c r="AG77" s="148">
        <f t="shared" si="9"/>
        <v>-100</v>
      </c>
      <c r="AH77" s="481"/>
    </row>
    <row r="78" spans="2:34" x14ac:dyDescent="0.25">
      <c r="B78" s="149" t="s">
        <v>43</v>
      </c>
      <c r="C78" s="150">
        <v>25</v>
      </c>
      <c r="D78" s="151"/>
      <c r="E78" s="151"/>
      <c r="F78" s="151"/>
      <c r="G78" s="151"/>
      <c r="H78" s="151"/>
      <c r="I78" s="152"/>
      <c r="J78" s="151"/>
      <c r="K78" s="151"/>
      <c r="L78" s="151"/>
      <c r="M78" s="151"/>
      <c r="N78" s="151"/>
      <c r="O78" s="151"/>
      <c r="P78" s="151"/>
      <c r="Q78" s="151"/>
      <c r="R78" s="152"/>
      <c r="S78" s="151"/>
      <c r="T78" s="151"/>
      <c r="U78" s="151"/>
      <c r="V78" s="151"/>
      <c r="W78" s="151"/>
      <c r="X78" s="141">
        <f t="shared" si="8"/>
        <v>21.25</v>
      </c>
      <c r="Y78" s="480"/>
      <c r="Z78" s="142"/>
      <c r="AA78" s="143"/>
      <c r="AB78" s="144"/>
      <c r="AC78" s="145"/>
      <c r="AD78" s="146"/>
      <c r="AE78" s="145"/>
      <c r="AF78" s="147"/>
      <c r="AG78" s="148">
        <f t="shared" si="9"/>
        <v>-100</v>
      </c>
      <c r="AH78" s="481"/>
    </row>
    <row r="79" spans="2:34" x14ac:dyDescent="0.25">
      <c r="B79" s="149" t="s">
        <v>44</v>
      </c>
      <c r="C79" s="150">
        <v>108</v>
      </c>
      <c r="D79" s="151"/>
      <c r="E79" s="151"/>
      <c r="F79" s="151"/>
      <c r="G79" s="151"/>
      <c r="H79" s="151"/>
      <c r="I79" s="152"/>
      <c r="J79" s="151"/>
      <c r="K79" s="151"/>
      <c r="L79" s="151"/>
      <c r="M79" s="151"/>
      <c r="N79" s="151"/>
      <c r="O79" s="151"/>
      <c r="P79" s="151"/>
      <c r="Q79" s="151"/>
      <c r="R79" s="152"/>
      <c r="S79" s="151"/>
      <c r="T79" s="151"/>
      <c r="U79" s="151"/>
      <c r="V79" s="151"/>
      <c r="W79" s="151"/>
      <c r="X79" s="141">
        <f t="shared" si="8"/>
        <v>91.8</v>
      </c>
      <c r="Y79" s="480"/>
      <c r="Z79" s="142"/>
      <c r="AA79" s="143"/>
      <c r="AB79" s="144"/>
      <c r="AC79" s="145"/>
      <c r="AD79" s="146"/>
      <c r="AE79" s="145"/>
      <c r="AF79" s="147"/>
      <c r="AG79" s="148">
        <f t="shared" si="9"/>
        <v>-100</v>
      </c>
      <c r="AH79" s="481"/>
    </row>
    <row r="80" spans="2:34" x14ac:dyDescent="0.25">
      <c r="B80" s="149" t="s">
        <v>153</v>
      </c>
      <c r="C80" s="150">
        <v>100</v>
      </c>
      <c r="D80" s="151"/>
      <c r="E80" s="151"/>
      <c r="F80" s="151"/>
      <c r="G80" s="151"/>
      <c r="H80" s="151"/>
      <c r="I80" s="152"/>
      <c r="J80" s="151"/>
      <c r="K80" s="151"/>
      <c r="L80" s="151"/>
      <c r="M80" s="151"/>
      <c r="N80" s="151"/>
      <c r="O80" s="151"/>
      <c r="P80" s="151"/>
      <c r="Q80" s="151"/>
      <c r="R80" s="152"/>
      <c r="S80" s="151"/>
      <c r="T80" s="151"/>
      <c r="U80" s="151"/>
      <c r="V80" s="151"/>
      <c r="W80" s="151"/>
      <c r="X80" s="141">
        <f t="shared" si="8"/>
        <v>85</v>
      </c>
      <c r="Y80" s="480"/>
      <c r="Z80" s="142"/>
      <c r="AA80" s="143"/>
      <c r="AB80" s="144"/>
      <c r="AC80" s="145"/>
      <c r="AD80" s="146"/>
      <c r="AE80" s="145"/>
      <c r="AF80" s="147"/>
      <c r="AG80" s="148">
        <f t="shared" si="9"/>
        <v>-100</v>
      </c>
      <c r="AH80" s="481"/>
    </row>
    <row r="81" spans="2:34" x14ac:dyDescent="0.25">
      <c r="B81" s="149" t="s">
        <v>46</v>
      </c>
      <c r="C81" s="150">
        <v>100</v>
      </c>
      <c r="D81" s="151"/>
      <c r="E81" s="151"/>
      <c r="F81" s="151"/>
      <c r="G81" s="151"/>
      <c r="H81" s="151"/>
      <c r="I81" s="152"/>
      <c r="J81" s="151"/>
      <c r="K81" s="151"/>
      <c r="L81" s="151"/>
      <c r="M81" s="151"/>
      <c r="N81" s="151"/>
      <c r="O81" s="151"/>
      <c r="P81" s="151"/>
      <c r="Q81" s="151"/>
      <c r="R81" s="152"/>
      <c r="S81" s="151"/>
      <c r="T81" s="151"/>
      <c r="U81" s="151"/>
      <c r="V81" s="151"/>
      <c r="W81" s="151"/>
      <c r="X81" s="141">
        <f t="shared" si="8"/>
        <v>85</v>
      </c>
      <c r="Y81" s="480"/>
      <c r="Z81" s="142"/>
      <c r="AA81" s="143"/>
      <c r="AB81" s="144"/>
      <c r="AC81" s="145"/>
      <c r="AD81" s="146"/>
      <c r="AE81" s="145"/>
      <c r="AF81" s="147"/>
      <c r="AG81" s="148">
        <f t="shared" si="9"/>
        <v>-100</v>
      </c>
      <c r="AH81" s="481"/>
    </row>
    <row r="82" spans="2:34" x14ac:dyDescent="0.25">
      <c r="B82" s="149" t="s">
        <v>47</v>
      </c>
      <c r="C82" s="150">
        <v>7</v>
      </c>
      <c r="D82" s="151"/>
      <c r="E82" s="151"/>
      <c r="F82" s="151"/>
      <c r="G82" s="151"/>
      <c r="H82" s="151"/>
      <c r="I82" s="152"/>
      <c r="J82" s="151"/>
      <c r="K82" s="151"/>
      <c r="L82" s="151"/>
      <c r="M82" s="151"/>
      <c r="N82" s="151"/>
      <c r="O82" s="151"/>
      <c r="P82" s="151"/>
      <c r="Q82" s="151"/>
      <c r="R82" s="152"/>
      <c r="S82" s="151"/>
      <c r="T82" s="151"/>
      <c r="U82" s="151"/>
      <c r="V82" s="151"/>
      <c r="W82" s="151"/>
      <c r="X82" s="141">
        <f t="shared" si="8"/>
        <v>5.95</v>
      </c>
      <c r="Y82" s="480"/>
      <c r="Z82" s="142"/>
      <c r="AA82" s="143"/>
      <c r="AB82" s="144"/>
      <c r="AC82" s="145"/>
      <c r="AD82" s="146"/>
      <c r="AE82" s="145"/>
      <c r="AF82" s="147"/>
      <c r="AG82" s="148">
        <f t="shared" si="9"/>
        <v>-100</v>
      </c>
      <c r="AH82" s="481"/>
    </row>
    <row r="83" spans="2:34" x14ac:dyDescent="0.25">
      <c r="B83" s="149" t="s">
        <v>48</v>
      </c>
      <c r="C83" s="150">
        <v>135</v>
      </c>
      <c r="D83" s="151"/>
      <c r="E83" s="151"/>
      <c r="F83" s="151"/>
      <c r="G83" s="151"/>
      <c r="H83" s="151"/>
      <c r="I83" s="152"/>
      <c r="J83" s="151"/>
      <c r="K83" s="151"/>
      <c r="L83" s="151"/>
      <c r="M83" s="151"/>
      <c r="N83" s="151"/>
      <c r="O83" s="151"/>
      <c r="P83" s="151"/>
      <c r="Q83" s="151"/>
      <c r="R83" s="152"/>
      <c r="S83" s="151"/>
      <c r="T83" s="151"/>
      <c r="U83" s="151"/>
      <c r="V83" s="151"/>
      <c r="W83" s="151"/>
      <c r="X83" s="141">
        <f t="shared" si="8"/>
        <v>114.75</v>
      </c>
      <c r="Y83" s="480"/>
      <c r="Z83" s="142"/>
      <c r="AA83" s="143"/>
      <c r="AB83" s="144"/>
      <c r="AC83" s="145"/>
      <c r="AD83" s="146"/>
      <c r="AE83" s="145"/>
      <c r="AF83" s="147"/>
      <c r="AG83" s="148">
        <f t="shared" si="9"/>
        <v>-100</v>
      </c>
      <c r="AH83" s="481"/>
    </row>
    <row r="84" spans="2:34" x14ac:dyDescent="0.25">
      <c r="B84" s="149" t="s">
        <v>49</v>
      </c>
      <c r="C84" s="150">
        <v>10</v>
      </c>
      <c r="D84" s="151"/>
      <c r="E84" s="151"/>
      <c r="F84" s="151"/>
      <c r="G84" s="151"/>
      <c r="H84" s="151"/>
      <c r="I84" s="152"/>
      <c r="J84" s="151"/>
      <c r="K84" s="151"/>
      <c r="L84" s="151"/>
      <c r="M84" s="151"/>
      <c r="N84" s="151"/>
      <c r="O84" s="151"/>
      <c r="P84" s="151"/>
      <c r="Q84" s="151"/>
      <c r="R84" s="152"/>
      <c r="S84" s="151"/>
      <c r="T84" s="151"/>
      <c r="U84" s="151"/>
      <c r="V84" s="151"/>
      <c r="W84" s="151"/>
      <c r="X84" s="141">
        <f t="shared" si="8"/>
        <v>8.5</v>
      </c>
      <c r="Y84" s="480"/>
      <c r="Z84" s="142"/>
      <c r="AA84" s="143"/>
      <c r="AB84" s="144"/>
      <c r="AC84" s="145"/>
      <c r="AD84" s="146"/>
      <c r="AE84" s="145"/>
      <c r="AF84" s="147"/>
      <c r="AG84" s="148">
        <f t="shared" si="9"/>
        <v>-100</v>
      </c>
      <c r="AH84" s="481"/>
    </row>
    <row r="85" spans="2:34" x14ac:dyDescent="0.25">
      <c r="B85" s="149" t="s">
        <v>154</v>
      </c>
      <c r="C85" s="150">
        <v>5</v>
      </c>
      <c r="D85" s="151"/>
      <c r="E85" s="151"/>
      <c r="F85" s="151"/>
      <c r="G85" s="151"/>
      <c r="H85" s="151"/>
      <c r="I85" s="152"/>
      <c r="J85" s="151"/>
      <c r="K85" s="151"/>
      <c r="L85" s="151"/>
      <c r="M85" s="151"/>
      <c r="N85" s="151"/>
      <c r="O85" s="151"/>
      <c r="P85" s="151"/>
      <c r="Q85" s="151"/>
      <c r="R85" s="152"/>
      <c r="S85" s="151"/>
      <c r="T85" s="151"/>
      <c r="U85" s="151"/>
      <c r="V85" s="151"/>
      <c r="W85" s="151"/>
      <c r="X85" s="141">
        <f t="shared" si="8"/>
        <v>4.25</v>
      </c>
      <c r="Y85" s="480"/>
      <c r="Z85" s="142"/>
      <c r="AA85" s="143"/>
      <c r="AB85" s="144"/>
      <c r="AC85" s="145"/>
      <c r="AD85" s="146"/>
      <c r="AE85" s="145"/>
      <c r="AF85" s="147"/>
      <c r="AG85" s="148">
        <f t="shared" si="9"/>
        <v>-100</v>
      </c>
      <c r="AH85" s="481"/>
    </row>
    <row r="86" spans="2:34" x14ac:dyDescent="0.25">
      <c r="B86" s="149" t="s">
        <v>51</v>
      </c>
      <c r="C86" s="150">
        <v>3</v>
      </c>
      <c r="D86" s="151"/>
      <c r="E86" s="151"/>
      <c r="F86" s="151"/>
      <c r="G86" s="151"/>
      <c r="H86" s="151"/>
      <c r="I86" s="152"/>
      <c r="J86" s="151"/>
      <c r="K86" s="151"/>
      <c r="L86" s="151"/>
      <c r="M86" s="151"/>
      <c r="N86" s="151"/>
      <c r="O86" s="151"/>
      <c r="P86" s="151"/>
      <c r="Q86" s="151"/>
      <c r="R86" s="152"/>
      <c r="S86" s="151"/>
      <c r="T86" s="151"/>
      <c r="U86" s="151"/>
      <c r="V86" s="151"/>
      <c r="W86" s="151"/>
      <c r="X86" s="141">
        <f t="shared" si="8"/>
        <v>2.5499999999999998</v>
      </c>
      <c r="Y86" s="480"/>
      <c r="Z86" s="142"/>
      <c r="AA86" s="143"/>
      <c r="AB86" s="144"/>
      <c r="AC86" s="145"/>
      <c r="AD86" s="146"/>
      <c r="AE86" s="145"/>
      <c r="AF86" s="153"/>
      <c r="AG86" s="154">
        <f t="shared" si="9"/>
        <v>-100</v>
      </c>
      <c r="AH86" s="481"/>
    </row>
    <row r="87" spans="2:34" x14ac:dyDescent="0.25">
      <c r="B87" s="155" t="s">
        <v>52</v>
      </c>
      <c r="C87" s="156">
        <v>2</v>
      </c>
      <c r="D87" s="157"/>
      <c r="E87" s="157"/>
      <c r="F87" s="157"/>
      <c r="G87" s="157"/>
      <c r="H87" s="157"/>
      <c r="I87" s="158"/>
      <c r="J87" s="157"/>
      <c r="K87" s="157"/>
      <c r="L87" s="157"/>
      <c r="M87" s="157"/>
      <c r="N87" s="157"/>
      <c r="O87" s="157"/>
      <c r="P87" s="157"/>
      <c r="Q87" s="157"/>
      <c r="R87" s="158"/>
      <c r="S87" s="157"/>
      <c r="T87" s="157"/>
      <c r="U87" s="157"/>
      <c r="V87" s="157"/>
      <c r="W87" s="157"/>
      <c r="X87" s="159">
        <f t="shared" si="8"/>
        <v>1.7</v>
      </c>
      <c r="Y87" s="480"/>
      <c r="Z87" s="142"/>
      <c r="AA87" s="160"/>
      <c r="AB87" s="161"/>
      <c r="AC87" s="162"/>
      <c r="AD87" s="162"/>
      <c r="AE87" s="162"/>
      <c r="AF87" s="147"/>
      <c r="AG87" s="148">
        <f t="shared" si="9"/>
        <v>-100</v>
      </c>
      <c r="AH87" s="481"/>
    </row>
    <row r="88" spans="2:34" ht="72" x14ac:dyDescent="0.25">
      <c r="B88" s="163" t="s">
        <v>182</v>
      </c>
      <c r="C88" s="164" t="s">
        <v>156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58" t="s">
        <v>156</v>
      </c>
      <c r="Y88" s="480"/>
      <c r="Z88" s="165"/>
      <c r="AA88" s="160"/>
      <c r="AB88" s="161"/>
      <c r="AC88" s="162"/>
      <c r="AD88" s="162"/>
      <c r="AE88" s="162"/>
      <c r="AF88" s="147"/>
      <c r="AG88" s="166" t="s">
        <v>157</v>
      </c>
      <c r="AH88" s="481"/>
    </row>
    <row r="89" spans="2:34" ht="23.25" x14ac:dyDescent="0.25">
      <c r="B89" s="167" t="s">
        <v>53</v>
      </c>
      <c r="C89" s="168">
        <f>C87+C86+C85+C84+C83+C82+C81+C80+C79+C78+C77+C76+C75+C74+C71+C70+C69+C68+C67+C66+C65+C64</f>
        <v>27869</v>
      </c>
      <c r="D89" s="169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1">
        <f>SUM(X64:X87)</f>
        <v>23688.65</v>
      </c>
      <c r="Y89" s="480"/>
      <c r="Z89" s="168">
        <f>SUM(Z64:Z88)</f>
        <v>0</v>
      </c>
      <c r="AA89" s="172"/>
      <c r="AB89" s="173"/>
      <c r="AC89" s="145"/>
      <c r="AD89" s="146"/>
      <c r="AE89" s="145"/>
      <c r="AF89" s="174"/>
      <c r="AG89" s="175">
        <f>Z89/C89*100</f>
        <v>0</v>
      </c>
      <c r="AH89" s="481"/>
    </row>
    <row r="90" spans="2:34" x14ac:dyDescent="0.25">
      <c r="B90"/>
      <c r="C90" s="176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 s="177"/>
    </row>
    <row r="91" spans="2:34" ht="23.25" x14ac:dyDescent="0.35">
      <c r="B91" s="178" t="s">
        <v>158</v>
      </c>
      <c r="C91" s="176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 s="177"/>
    </row>
    <row r="92" spans="2:34" x14ac:dyDescent="0.25">
      <c r="B92"/>
      <c r="C92" s="176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 s="177"/>
    </row>
    <row r="93" spans="2:34" ht="34.5" customHeight="1" x14ac:dyDescent="0.25">
      <c r="B93" s="462" t="s">
        <v>102</v>
      </c>
      <c r="C93" s="462" t="s">
        <v>106</v>
      </c>
      <c r="D93" s="462"/>
      <c r="E93" s="462"/>
      <c r="F93" s="462"/>
      <c r="G93" s="462"/>
      <c r="H93" s="462"/>
      <c r="I93" s="462"/>
      <c r="J93" s="462"/>
      <c r="K93" s="462"/>
      <c r="L93" s="462"/>
      <c r="M93" s="462"/>
      <c r="N93" s="462"/>
      <c r="O93" s="462"/>
      <c r="P93" s="462"/>
      <c r="Q93" s="462"/>
      <c r="R93" s="462"/>
      <c r="S93" s="462"/>
      <c r="T93" s="462"/>
      <c r="U93" s="462"/>
      <c r="V93" s="462"/>
      <c r="W93" s="462"/>
      <c r="X93" s="462"/>
      <c r="Y93" s="462"/>
      <c r="Z93" s="475" t="s">
        <v>179</v>
      </c>
      <c r="AA93" s="475"/>
      <c r="AB93" s="475"/>
      <c r="AC93" s="475"/>
      <c r="AD93" s="475"/>
      <c r="AE93" s="475"/>
      <c r="AF93" s="475"/>
      <c r="AG93" s="475"/>
      <c r="AH93" s="475"/>
    </row>
    <row r="94" spans="2:34" ht="99" customHeight="1" x14ac:dyDescent="0.25">
      <c r="B94" s="462"/>
      <c r="C94" s="465" t="s">
        <v>1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466" t="s">
        <v>110</v>
      </c>
      <c r="Y94" s="466" t="s">
        <v>111</v>
      </c>
      <c r="Z94" s="466" t="s">
        <v>54</v>
      </c>
      <c r="AA94" s="31" t="s">
        <v>112</v>
      </c>
      <c r="AB94" s="32" t="s">
        <v>113</v>
      </c>
      <c r="AC94" s="33" t="s">
        <v>114</v>
      </c>
      <c r="AD94" s="33" t="s">
        <v>115</v>
      </c>
      <c r="AE94" s="34" t="s">
        <v>116</v>
      </c>
      <c r="AF94" s="35"/>
      <c r="AG94" s="486" t="s">
        <v>117</v>
      </c>
      <c r="AH94" s="467" t="s">
        <v>180</v>
      </c>
    </row>
    <row r="95" spans="2:34" ht="18.75" hidden="1" customHeight="1" x14ac:dyDescent="0.25">
      <c r="B95" s="462"/>
      <c r="C95" s="465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466"/>
      <c r="Y95" s="466"/>
      <c r="Z95" s="466"/>
      <c r="AA95" s="37" t="s">
        <v>119</v>
      </c>
      <c r="AB95" s="38" t="s">
        <v>120</v>
      </c>
      <c r="AC95" s="39"/>
      <c r="AD95" s="39"/>
      <c r="AE95" s="40"/>
      <c r="AF95" s="41"/>
      <c r="AG95" s="486"/>
      <c r="AH95" s="467"/>
    </row>
    <row r="96" spans="2:34" x14ac:dyDescent="0.25">
      <c r="B96" s="179" t="s">
        <v>159</v>
      </c>
      <c r="C96" s="180">
        <v>720</v>
      </c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15">
        <f>C96*0.95</f>
        <v>684</v>
      </c>
      <c r="Y96" s="487">
        <v>0.95</v>
      </c>
      <c r="Z96" s="182"/>
      <c r="AA96"/>
      <c r="AB96"/>
      <c r="AC96"/>
      <c r="AD96"/>
      <c r="AE96"/>
      <c r="AF96"/>
      <c r="AG96" s="61">
        <f>Z96/C96*100-100</f>
        <v>-100</v>
      </c>
      <c r="AH96" s="488">
        <f>Z100/C100</f>
        <v>0</v>
      </c>
    </row>
    <row r="97" spans="2:35" x14ac:dyDescent="0.25">
      <c r="B97" s="183" t="s">
        <v>160</v>
      </c>
      <c r="C97" s="180">
        <v>450</v>
      </c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15">
        <f>C97*0.95</f>
        <v>427.5</v>
      </c>
      <c r="Y97" s="487"/>
      <c r="Z97" s="78"/>
      <c r="AA97"/>
      <c r="AB97"/>
      <c r="AC97"/>
      <c r="AD97"/>
      <c r="AE97"/>
      <c r="AF97"/>
      <c r="AG97" s="61">
        <f>Z97/C97*100-100</f>
        <v>-100</v>
      </c>
      <c r="AH97" s="488"/>
    </row>
    <row r="98" spans="2:35" x14ac:dyDescent="0.25">
      <c r="B98" s="183" t="s">
        <v>161</v>
      </c>
      <c r="C98" s="180">
        <v>390</v>
      </c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15">
        <f>C98*0.95</f>
        <v>370.5</v>
      </c>
      <c r="Y98" s="487"/>
      <c r="Z98" s="78"/>
      <c r="AA98"/>
      <c r="AB98"/>
      <c r="AC98"/>
      <c r="AD98"/>
      <c r="AE98"/>
      <c r="AF98"/>
      <c r="AG98" s="61">
        <f>Z98/C98*100-100</f>
        <v>-100</v>
      </c>
      <c r="AH98" s="488"/>
    </row>
    <row r="99" spans="2:35" x14ac:dyDescent="0.25">
      <c r="B99" s="184" t="s">
        <v>162</v>
      </c>
      <c r="C99" s="91">
        <v>40</v>
      </c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19">
        <f>C99*0.95</f>
        <v>38</v>
      </c>
      <c r="Y99" s="487"/>
      <c r="Z99" s="185"/>
      <c r="AA99"/>
      <c r="AB99"/>
      <c r="AC99"/>
      <c r="AD99"/>
      <c r="AE99"/>
      <c r="AF99"/>
      <c r="AG99" s="80">
        <f>Z99/C99*100-100</f>
        <v>-100</v>
      </c>
      <c r="AH99" s="488"/>
    </row>
    <row r="100" spans="2:35" ht="20.25" x14ac:dyDescent="0.25">
      <c r="B100" s="186" t="s">
        <v>53</v>
      </c>
      <c r="C100" s="125">
        <f>SUM(C96:C99)</f>
        <v>1600</v>
      </c>
      <c r="D100" s="187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9"/>
      <c r="X100" s="190">
        <f>SUM(X96:X99)</f>
        <v>1520</v>
      </c>
      <c r="Y100" s="487"/>
      <c r="Z100" s="125">
        <f>SUM(Z96:Z99)</f>
        <v>0</v>
      </c>
      <c r="AA100" s="104"/>
      <c r="AB100" s="104"/>
      <c r="AC100" s="104"/>
      <c r="AD100" s="104"/>
      <c r="AE100" s="104"/>
      <c r="AF100" s="105"/>
      <c r="AG100" s="191">
        <f>SUM(AG96:AG99)</f>
        <v>-400</v>
      </c>
      <c r="AH100" s="488"/>
    </row>
    <row r="101" spans="2:35" ht="36" customHeight="1" x14ac:dyDescent="0.3">
      <c r="B101" s="489" t="s">
        <v>183</v>
      </c>
      <c r="C101" s="489"/>
      <c r="D101" s="489"/>
      <c r="E101" s="489"/>
      <c r="F101" s="489"/>
      <c r="G101" s="489"/>
      <c r="H101" s="489"/>
      <c r="I101" s="489"/>
      <c r="J101" s="489"/>
      <c r="K101" s="489"/>
      <c r="L101" s="489"/>
      <c r="M101" s="489"/>
      <c r="N101" s="489"/>
      <c r="O101" s="489"/>
      <c r="P101" s="489"/>
      <c r="Q101" s="489"/>
      <c r="R101" s="489"/>
      <c r="S101" s="489"/>
      <c r="T101" s="489"/>
      <c r="U101" s="489"/>
      <c r="V101" s="489"/>
      <c r="W101" s="489"/>
      <c r="X101" s="489"/>
      <c r="Y101" s="489"/>
      <c r="Z101" s="489"/>
      <c r="AA101" s="489"/>
      <c r="AB101" s="489"/>
      <c r="AC101" s="489"/>
      <c r="AD101" s="489"/>
      <c r="AE101" s="489"/>
      <c r="AF101" s="489"/>
      <c r="AG101" s="489"/>
      <c r="AH101" s="489"/>
    </row>
    <row r="102" spans="2:35" ht="18.75" x14ac:dyDescent="0.3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</row>
    <row r="103" spans="2:35" ht="15" x14ac:dyDescent="0.25">
      <c r="B103" s="193"/>
      <c r="C103" s="19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2:35" ht="32.25" customHeight="1" x14ac:dyDescent="0.25">
      <c r="B104" s="193"/>
      <c r="C104" s="462" t="s">
        <v>106</v>
      </c>
      <c r="D104" s="462"/>
      <c r="E104" s="462"/>
      <c r="F104" s="462"/>
      <c r="G104" s="462"/>
      <c r="H104" s="462"/>
      <c r="I104" s="462"/>
      <c r="J104" s="462"/>
      <c r="K104" s="462"/>
      <c r="L104" s="462"/>
      <c r="M104" s="462"/>
      <c r="N104" s="462"/>
      <c r="O104" s="462"/>
      <c r="P104" s="462"/>
      <c r="Q104" s="462"/>
      <c r="R104" s="462"/>
      <c r="S104" s="462"/>
      <c r="T104" s="462"/>
      <c r="U104" s="462"/>
      <c r="V104" s="462"/>
      <c r="W104" s="462"/>
      <c r="X104" s="462"/>
      <c r="Y104" s="462"/>
      <c r="Z104" s="475" t="s">
        <v>179</v>
      </c>
      <c r="AA104" s="475"/>
      <c r="AB104" s="475"/>
      <c r="AC104" s="475"/>
      <c r="AD104" s="475"/>
      <c r="AE104" s="475"/>
      <c r="AF104" s="475"/>
      <c r="AG104" s="475"/>
      <c r="AH104" s="475"/>
    </row>
    <row r="105" spans="2:35" ht="15" customHeight="1" x14ac:dyDescent="0.25">
      <c r="B105" s="193"/>
      <c r="C105" s="490" t="s">
        <v>1</v>
      </c>
      <c r="D105" s="490"/>
      <c r="E105" s="490"/>
      <c r="F105" s="490"/>
      <c r="G105" s="490"/>
      <c r="H105" s="490"/>
      <c r="I105" s="490"/>
      <c r="J105" s="490"/>
      <c r="K105" s="490"/>
      <c r="L105" s="490"/>
      <c r="M105" s="490"/>
      <c r="N105" s="490"/>
      <c r="O105" s="490"/>
      <c r="P105" s="490"/>
      <c r="Q105" s="490"/>
      <c r="R105" s="490"/>
      <c r="S105" s="490"/>
      <c r="T105" s="490"/>
      <c r="U105" s="490"/>
      <c r="V105" s="490"/>
      <c r="W105" s="490"/>
      <c r="X105" s="490"/>
      <c r="Y105" s="490"/>
      <c r="Z105" s="466" t="s">
        <v>54</v>
      </c>
      <c r="AA105" s="194"/>
      <c r="AB105" s="194"/>
      <c r="AC105" s="194"/>
      <c r="AD105" s="194"/>
      <c r="AE105" s="194"/>
      <c r="AF105" s="194"/>
      <c r="AG105" s="194"/>
      <c r="AH105" s="467" t="s">
        <v>180</v>
      </c>
    </row>
    <row r="106" spans="2:35" ht="71.25" customHeight="1" x14ac:dyDescent="0.25">
      <c r="B106" s="195" t="s">
        <v>164</v>
      </c>
      <c r="C106" s="490"/>
      <c r="D106" s="490"/>
      <c r="E106" s="490"/>
      <c r="F106" s="490"/>
      <c r="G106" s="490"/>
      <c r="H106" s="490"/>
      <c r="I106" s="490"/>
      <c r="J106" s="490"/>
      <c r="K106" s="490"/>
      <c r="L106" s="490"/>
      <c r="M106" s="490"/>
      <c r="N106" s="490"/>
      <c r="O106" s="490"/>
      <c r="P106" s="490"/>
      <c r="Q106" s="490"/>
      <c r="R106" s="490"/>
      <c r="S106" s="490"/>
      <c r="T106" s="490"/>
      <c r="U106" s="490"/>
      <c r="V106" s="490"/>
      <c r="W106" s="490"/>
      <c r="X106" s="490"/>
      <c r="Y106" s="490"/>
      <c r="Z106" s="466"/>
      <c r="AA106"/>
      <c r="AB106"/>
      <c r="AC106"/>
      <c r="AD106"/>
      <c r="AE106"/>
      <c r="AF106"/>
      <c r="AG106"/>
      <c r="AH106" s="467"/>
    </row>
    <row r="107" spans="2:35" x14ac:dyDescent="0.25">
      <c r="B107" s="196" t="s">
        <v>165</v>
      </c>
      <c r="C107" s="491" t="s">
        <v>138</v>
      </c>
      <c r="Z107" s="197"/>
      <c r="AA107"/>
      <c r="AB107"/>
      <c r="AC107"/>
      <c r="AD107"/>
      <c r="AE107"/>
      <c r="AF107"/>
      <c r="AG107"/>
      <c r="AH107" s="492" t="s">
        <v>138</v>
      </c>
    </row>
    <row r="108" spans="2:35" x14ac:dyDescent="0.25">
      <c r="B108" s="198" t="s">
        <v>166</v>
      </c>
      <c r="C108" s="491"/>
      <c r="Z108" s="199"/>
      <c r="AA108"/>
      <c r="AB108"/>
      <c r="AC108"/>
      <c r="AD108"/>
      <c r="AE108"/>
      <c r="AF108"/>
      <c r="AG108"/>
      <c r="AH108" s="492"/>
    </row>
    <row r="109" spans="2:35" x14ac:dyDescent="0.25">
      <c r="B109" s="200" t="s">
        <v>167</v>
      </c>
      <c r="C109" s="491"/>
      <c r="Z109" s="201"/>
      <c r="AA109"/>
      <c r="AB109"/>
      <c r="AC109"/>
      <c r="AD109"/>
      <c r="AE109"/>
      <c r="AF109"/>
      <c r="AG109"/>
      <c r="AH109" s="492"/>
    </row>
    <row r="110" spans="2:35" ht="18.75" x14ac:dyDescent="0.3">
      <c r="B110" s="202" t="s">
        <v>53</v>
      </c>
      <c r="C110" s="491"/>
      <c r="Z110" s="203">
        <f>SUM(Z107:Z109)</f>
        <v>0</v>
      </c>
      <c r="AA110"/>
      <c r="AB110"/>
      <c r="AC110"/>
      <c r="AD110"/>
      <c r="AE110"/>
      <c r="AF110"/>
      <c r="AG110"/>
      <c r="AH110" s="492"/>
    </row>
    <row r="111" spans="2:35" ht="21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 s="204"/>
    </row>
    <row r="112" spans="2:35" ht="23.25" x14ac:dyDescent="0.25">
      <c r="B112" s="495" t="s">
        <v>168</v>
      </c>
      <c r="C112" s="495"/>
      <c r="D112" s="495"/>
      <c r="E112" s="495"/>
      <c r="F112" s="495"/>
      <c r="G112" s="495"/>
      <c r="H112" s="495"/>
      <c r="I112" s="495"/>
      <c r="J112" s="495"/>
      <c r="K112" s="495"/>
      <c r="L112" s="495"/>
      <c r="M112" s="495"/>
      <c r="N112" s="495"/>
      <c r="O112" s="495"/>
      <c r="P112" s="495"/>
      <c r="Q112" s="495"/>
      <c r="R112" s="495"/>
      <c r="S112" s="495"/>
      <c r="T112" s="495"/>
      <c r="U112" s="495"/>
      <c r="V112" s="495"/>
      <c r="W112" s="495"/>
      <c r="X112" s="495"/>
      <c r="Y112" s="495"/>
      <c r="Z112" s="495"/>
      <c r="AA112" s="495"/>
      <c r="AB112" s="495"/>
      <c r="AC112" s="495"/>
      <c r="AD112" s="495"/>
      <c r="AE112" s="495"/>
      <c r="AF112" s="495"/>
      <c r="AG112" s="495"/>
      <c r="AH112" s="495"/>
      <c r="AI112" s="495"/>
    </row>
    <row r="113" spans="2:38" ht="24.95" customHeight="1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 s="204"/>
    </row>
    <row r="114" spans="2:38" ht="49.5" customHeight="1" x14ac:dyDescent="0.25">
      <c r="B114" s="462" t="s">
        <v>169</v>
      </c>
      <c r="C114" s="496" t="s">
        <v>106</v>
      </c>
      <c r="D114" s="496"/>
      <c r="E114" s="496"/>
      <c r="F114" s="496"/>
      <c r="G114" s="496"/>
      <c r="H114" s="496"/>
      <c r="I114" s="496"/>
      <c r="J114" s="496"/>
      <c r="K114" s="496"/>
      <c r="L114" s="496"/>
      <c r="M114" s="496"/>
      <c r="N114" s="496"/>
      <c r="O114" s="496"/>
      <c r="P114" s="496"/>
      <c r="Q114" s="496"/>
      <c r="R114" s="496"/>
      <c r="S114" s="496"/>
      <c r="T114" s="496"/>
      <c r="U114" s="496"/>
      <c r="V114" s="496"/>
      <c r="W114" s="496"/>
      <c r="X114" s="496"/>
      <c r="Y114" s="496"/>
      <c r="Z114" s="475" t="s">
        <v>179</v>
      </c>
      <c r="AA114" s="475"/>
      <c r="AB114" s="475"/>
      <c r="AC114" s="475"/>
      <c r="AD114" s="475"/>
      <c r="AE114" s="475"/>
      <c r="AF114" s="475"/>
      <c r="AG114" s="475"/>
      <c r="AH114" s="475"/>
      <c r="AI114" s="475"/>
    </row>
    <row r="115" spans="2:38" ht="24.95" customHeight="1" x14ac:dyDescent="0.25">
      <c r="B115" s="462"/>
      <c r="C115" s="465" t="s">
        <v>170</v>
      </c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497" t="s">
        <v>178</v>
      </c>
      <c r="AA115" s="205"/>
      <c r="AB115" s="205"/>
      <c r="AC115" s="205"/>
      <c r="AD115" s="205"/>
      <c r="AE115" s="205"/>
      <c r="AF115" s="206"/>
      <c r="AG115" s="207"/>
      <c r="AH115" s="497" t="s">
        <v>55</v>
      </c>
      <c r="AI115" s="467" t="s">
        <v>180</v>
      </c>
    </row>
    <row r="116" spans="2:38" ht="83.25" customHeight="1" x14ac:dyDescent="0.25">
      <c r="B116" s="462"/>
      <c r="C116" s="465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497"/>
      <c r="AA116" s="181"/>
      <c r="AB116" s="181"/>
      <c r="AC116" s="181"/>
      <c r="AD116" s="181"/>
      <c r="AE116" s="181"/>
      <c r="AF116" s="161"/>
      <c r="AG116" s="208"/>
      <c r="AH116" s="497"/>
      <c r="AI116" s="467"/>
    </row>
    <row r="117" spans="2:38" ht="24.95" customHeight="1" x14ac:dyDescent="0.25">
      <c r="B117" s="209" t="s">
        <v>103</v>
      </c>
      <c r="C117" s="182">
        <v>34</v>
      </c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 s="210"/>
      <c r="AA117"/>
      <c r="AB117"/>
      <c r="AC117"/>
      <c r="AD117"/>
      <c r="AE117"/>
      <c r="AF117"/>
      <c r="AG117"/>
      <c r="AH117" s="230"/>
      <c r="AI117" s="493" t="e">
        <f>AH120/Z120</f>
        <v>#DIV/0!</v>
      </c>
    </row>
    <row r="118" spans="2:38" ht="24.95" customHeight="1" x14ac:dyDescent="0.25">
      <c r="B118" s="183" t="s">
        <v>104</v>
      </c>
      <c r="C118" s="78">
        <v>8</v>
      </c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 s="210"/>
      <c r="AA118"/>
      <c r="AB118"/>
      <c r="AC118"/>
      <c r="AD118"/>
      <c r="AE118"/>
      <c r="AF118"/>
      <c r="AG118"/>
      <c r="AH118" s="232"/>
      <c r="AI118" s="493"/>
    </row>
    <row r="119" spans="2:38" ht="24.95" customHeight="1" x14ac:dyDescent="0.25">
      <c r="B119" s="213" t="s">
        <v>105</v>
      </c>
      <c r="C119" s="185">
        <v>10</v>
      </c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 s="214"/>
      <c r="AA119"/>
      <c r="AB119"/>
      <c r="AC119"/>
      <c r="AD119"/>
      <c r="AE119"/>
      <c r="AF119"/>
      <c r="AG119"/>
      <c r="AH119" s="234"/>
      <c r="AI119" s="493"/>
    </row>
    <row r="120" spans="2:38" ht="24.95" customHeight="1" x14ac:dyDescent="0.3">
      <c r="B120" s="186" t="s">
        <v>53</v>
      </c>
      <c r="C120" s="125">
        <f>SUM(C117:C119)</f>
        <v>52</v>
      </c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 s="216">
        <f t="shared" ref="Z120:AH120" si="10">SUM(Z117:Z119)</f>
        <v>0</v>
      </c>
      <c r="AA120" s="216">
        <f t="shared" si="10"/>
        <v>0</v>
      </c>
      <c r="AB120" s="216">
        <f t="shared" si="10"/>
        <v>0</v>
      </c>
      <c r="AC120" s="216">
        <f t="shared" si="10"/>
        <v>0</v>
      </c>
      <c r="AD120" s="216">
        <f t="shared" si="10"/>
        <v>0</v>
      </c>
      <c r="AE120" s="216">
        <f t="shared" si="10"/>
        <v>0</v>
      </c>
      <c r="AF120" s="216">
        <f t="shared" si="10"/>
        <v>0</v>
      </c>
      <c r="AG120" s="216">
        <f t="shared" si="10"/>
        <v>0</v>
      </c>
      <c r="AH120" s="217">
        <f t="shared" si="10"/>
        <v>0</v>
      </c>
      <c r="AI120" s="493"/>
      <c r="AK120" s="218"/>
    </row>
    <row r="121" spans="2:38" ht="42.75" customHeight="1" x14ac:dyDescent="0.3">
      <c r="B121" s="494" t="s">
        <v>184</v>
      </c>
      <c r="C121" s="494"/>
      <c r="D121" s="494"/>
      <c r="E121" s="494"/>
      <c r="F121" s="494"/>
      <c r="G121" s="494"/>
      <c r="H121" s="494"/>
      <c r="I121" s="494"/>
      <c r="J121" s="494"/>
      <c r="K121" s="494"/>
      <c r="L121" s="494"/>
      <c r="M121" s="494"/>
      <c r="N121" s="494"/>
      <c r="O121" s="494"/>
      <c r="P121" s="494"/>
      <c r="Q121" s="494"/>
      <c r="R121" s="494"/>
      <c r="S121" s="494"/>
      <c r="T121" s="494"/>
      <c r="U121" s="494"/>
      <c r="V121" s="494"/>
      <c r="W121" s="494"/>
      <c r="X121" s="494"/>
      <c r="Y121" s="494"/>
      <c r="Z121" s="494"/>
      <c r="AA121" s="494"/>
      <c r="AB121" s="494"/>
      <c r="AC121" s="494"/>
      <c r="AD121" s="494"/>
      <c r="AE121" s="494"/>
      <c r="AF121" s="494"/>
      <c r="AG121" s="494"/>
      <c r="AH121" s="494"/>
      <c r="AI121" s="494"/>
      <c r="AL121" s="218"/>
    </row>
    <row r="122" spans="2:38" ht="24.95" customHeight="1" x14ac:dyDescent="0.25"/>
    <row r="123" spans="2:38" ht="24.95" customHeight="1" x14ac:dyDescent="0.25"/>
    <row r="124" spans="2:38" ht="24.95" customHeight="1" x14ac:dyDescent="0.25"/>
    <row r="125" spans="2:38" ht="24.95" customHeight="1" x14ac:dyDescent="0.25"/>
    <row r="126" spans="2:38" ht="24.95" customHeight="1" x14ac:dyDescent="0.25"/>
    <row r="127" spans="2:38" ht="24.95" customHeight="1" x14ac:dyDescent="0.25"/>
    <row r="128" spans="2:3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</sheetData>
  <mergeCells count="79">
    <mergeCell ref="AI117:AI120"/>
    <mergeCell ref="B121:AI121"/>
    <mergeCell ref="B112:AI112"/>
    <mergeCell ref="B114:B116"/>
    <mergeCell ref="C114:Y114"/>
    <mergeCell ref="Z114:AI114"/>
    <mergeCell ref="C115:C116"/>
    <mergeCell ref="Z115:Z116"/>
    <mergeCell ref="AH115:AH116"/>
    <mergeCell ref="AI115:AI116"/>
    <mergeCell ref="C105:Y106"/>
    <mergeCell ref="Z105:Z106"/>
    <mergeCell ref="AH105:AH106"/>
    <mergeCell ref="C107:C110"/>
    <mergeCell ref="AH107:AH110"/>
    <mergeCell ref="Y96:Y100"/>
    <mergeCell ref="AH96:AH100"/>
    <mergeCell ref="B101:AH101"/>
    <mergeCell ref="C104:Y104"/>
    <mergeCell ref="Z104:AH104"/>
    <mergeCell ref="B93:B95"/>
    <mergeCell ref="C93:Y93"/>
    <mergeCell ref="Z93:AH93"/>
    <mergeCell ref="C94:C95"/>
    <mergeCell ref="X94:X95"/>
    <mergeCell ref="Y94:Y95"/>
    <mergeCell ref="Z94:Z95"/>
    <mergeCell ref="AG94:AG95"/>
    <mergeCell ref="AH94:AH95"/>
    <mergeCell ref="Y64:Y89"/>
    <mergeCell ref="AH64:AH89"/>
    <mergeCell ref="C71:C73"/>
    <mergeCell ref="X71:X73"/>
    <mergeCell ref="Z71:Z73"/>
    <mergeCell ref="AG71:AG73"/>
    <mergeCell ref="Y52:Y56"/>
    <mergeCell ref="AH52:AH56"/>
    <mergeCell ref="B61:B63"/>
    <mergeCell ref="C61:Y61"/>
    <mergeCell ref="Z61:AH61"/>
    <mergeCell ref="C62:C63"/>
    <mergeCell ref="X62:X63"/>
    <mergeCell ref="Y62:Y63"/>
    <mergeCell ref="Z62:Z63"/>
    <mergeCell ref="AG62:AG63"/>
    <mergeCell ref="AH62:AH63"/>
    <mergeCell ref="B49:B51"/>
    <mergeCell ref="C49:Y49"/>
    <mergeCell ref="Z49:AH49"/>
    <mergeCell ref="C50:C51"/>
    <mergeCell ref="X50:X51"/>
    <mergeCell ref="Y50:Y51"/>
    <mergeCell ref="Z50:Z51"/>
    <mergeCell ref="AG50:AG51"/>
    <mergeCell ref="AH50:AH51"/>
    <mergeCell ref="Y8:Y45"/>
    <mergeCell ref="AH8:AH45"/>
    <mergeCell ref="C15:C16"/>
    <mergeCell ref="X15:X16"/>
    <mergeCell ref="Z15:Z16"/>
    <mergeCell ref="AG15:AG16"/>
    <mergeCell ref="C20:C22"/>
    <mergeCell ref="X20:X22"/>
    <mergeCell ref="Z20:Z22"/>
    <mergeCell ref="AG20:AG22"/>
    <mergeCell ref="C31:C32"/>
    <mergeCell ref="X31:X32"/>
    <mergeCell ref="Z31:Z32"/>
    <mergeCell ref="AG31:AG32"/>
    <mergeCell ref="B1:AI3"/>
    <mergeCell ref="B5:B7"/>
    <mergeCell ref="C5:Y5"/>
    <mergeCell ref="Z5:AH5"/>
    <mergeCell ref="C6:C7"/>
    <mergeCell ref="X6:X7"/>
    <mergeCell ref="Y6:Y7"/>
    <mergeCell ref="Z6:Z7"/>
    <mergeCell ref="AG6:AG7"/>
    <mergeCell ref="AH6:AH7"/>
  </mergeCells>
  <conditionalFormatting sqref="Z28">
    <cfRule type="cellIs" dxfId="3" priority="4" operator="lessThan">
      <formula>0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4294967294" verticalDpi="4294967294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L134"/>
  <sheetViews>
    <sheetView view="pageBreakPreview" zoomScaleNormal="61" workbookViewId="0">
      <selection activeCell="AO88" sqref="AO88"/>
    </sheetView>
  </sheetViews>
  <sheetFormatPr defaultRowHeight="18" x14ac:dyDescent="0.25"/>
  <cols>
    <col min="1" max="1" width="8.7109375"/>
    <col min="2" max="2" width="94.7109375" style="1"/>
    <col min="3" max="3" width="23.5703125" style="2"/>
    <col min="4" max="25" width="0" style="2" hidden="1"/>
    <col min="26" max="26" width="27.5703125" style="2"/>
    <col min="27" max="31" width="0" style="2" hidden="1"/>
    <col min="32" max="32" width="0" style="24" hidden="1"/>
    <col min="33" max="33" width="0" style="25" hidden="1"/>
    <col min="34" max="34" width="21.7109375"/>
    <col min="35" max="35" width="19.7109375"/>
    <col min="36" max="1025" width="8.7109375"/>
  </cols>
  <sheetData>
    <row r="1" spans="2:35" ht="15" x14ac:dyDescent="0.25">
      <c r="B1" s="461" t="s">
        <v>107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</row>
    <row r="2" spans="2:35" ht="15" x14ac:dyDescent="0.25"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</row>
    <row r="3" spans="2:35" ht="36" customHeight="1" x14ac:dyDescent="0.25"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</row>
    <row r="4" spans="2:35" ht="43.5" customHeight="1" x14ac:dyDescent="0.25">
      <c r="B4" s="26" t="s">
        <v>108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8"/>
    </row>
    <row r="5" spans="2:35" ht="30.75" customHeight="1" x14ac:dyDescent="0.25">
      <c r="B5" s="462" t="s">
        <v>0</v>
      </c>
      <c r="C5" s="463" t="s">
        <v>106</v>
      </c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4" t="s">
        <v>185</v>
      </c>
      <c r="AA5" s="464"/>
      <c r="AB5" s="464"/>
      <c r="AC5" s="464"/>
      <c r="AD5" s="464"/>
      <c r="AE5" s="464"/>
      <c r="AF5" s="464"/>
      <c r="AG5" s="464"/>
      <c r="AH5" s="464"/>
    </row>
    <row r="6" spans="2:35" ht="162.75" customHeight="1" x14ac:dyDescent="0.25">
      <c r="B6" s="462"/>
      <c r="C6" s="465" t="s">
        <v>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466" t="s">
        <v>110</v>
      </c>
      <c r="Y6" s="466" t="s">
        <v>111</v>
      </c>
      <c r="Z6" s="466" t="s">
        <v>54</v>
      </c>
      <c r="AA6" s="31" t="s">
        <v>112</v>
      </c>
      <c r="AB6" s="32" t="s">
        <v>113</v>
      </c>
      <c r="AC6" s="33" t="s">
        <v>114</v>
      </c>
      <c r="AD6" s="33" t="s">
        <v>115</v>
      </c>
      <c r="AE6" s="34" t="s">
        <v>116</v>
      </c>
      <c r="AF6" s="35"/>
      <c r="AG6" s="467" t="s">
        <v>117</v>
      </c>
      <c r="AH6" s="467" t="s">
        <v>186</v>
      </c>
    </row>
    <row r="7" spans="2:35" x14ac:dyDescent="0.25">
      <c r="B7" s="462"/>
      <c r="C7" s="46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466"/>
      <c r="Y7" s="466"/>
      <c r="Z7" s="466"/>
      <c r="AA7" s="37" t="s">
        <v>119</v>
      </c>
      <c r="AB7" s="38" t="s">
        <v>120</v>
      </c>
      <c r="AC7" s="39"/>
      <c r="AD7" s="39"/>
      <c r="AE7" s="40"/>
      <c r="AF7" s="41"/>
      <c r="AG7" s="467"/>
      <c r="AH7" s="467"/>
    </row>
    <row r="8" spans="2:35" x14ac:dyDescent="0.25">
      <c r="B8" s="42" t="s">
        <v>14</v>
      </c>
      <c r="C8" s="43">
        <v>50</v>
      </c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6">
        <v>43</v>
      </c>
      <c r="Y8" s="468">
        <v>0.85</v>
      </c>
      <c r="Z8" s="47"/>
      <c r="AA8" s="48"/>
      <c r="AB8" s="49"/>
      <c r="AC8" s="50"/>
      <c r="AD8" s="51"/>
      <c r="AE8" s="50"/>
      <c r="AF8" s="52"/>
      <c r="AG8" s="53">
        <f t="shared" ref="AG8:AG15" si="0">Z8/C8*100-100</f>
        <v>-100</v>
      </c>
      <c r="AH8" s="469">
        <f>Z45/C45</f>
        <v>0</v>
      </c>
    </row>
    <row r="9" spans="2:35" x14ac:dyDescent="0.25">
      <c r="B9" s="54" t="s">
        <v>121</v>
      </c>
      <c r="C9" s="55">
        <v>33</v>
      </c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8">
        <f t="shared" ref="X9:X15" si="1">C9*0.85</f>
        <v>28.05</v>
      </c>
      <c r="Y9" s="468"/>
      <c r="Z9" s="59"/>
      <c r="AA9" s="48"/>
      <c r="AB9" s="49"/>
      <c r="AC9" s="50"/>
      <c r="AD9" s="51"/>
      <c r="AE9" s="50"/>
      <c r="AF9" s="60"/>
      <c r="AG9" s="61">
        <f t="shared" si="0"/>
        <v>-100</v>
      </c>
      <c r="AH9" s="469"/>
    </row>
    <row r="10" spans="2:35" x14ac:dyDescent="0.25">
      <c r="B10" s="62" t="s">
        <v>122</v>
      </c>
      <c r="C10" s="55">
        <v>400</v>
      </c>
      <c r="D10" s="56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8">
        <f t="shared" si="1"/>
        <v>340</v>
      </c>
      <c r="Y10" s="468"/>
      <c r="Z10" s="59"/>
      <c r="AA10" s="48"/>
      <c r="AB10" s="49"/>
      <c r="AC10" s="50"/>
      <c r="AD10" s="51"/>
      <c r="AE10" s="50"/>
      <c r="AF10" s="60"/>
      <c r="AG10" s="61">
        <f t="shared" si="0"/>
        <v>-100</v>
      </c>
      <c r="AH10" s="469"/>
    </row>
    <row r="11" spans="2:35" s="63" customFormat="1" x14ac:dyDescent="0.25">
      <c r="B11" s="64" t="s">
        <v>123</v>
      </c>
      <c r="C11" s="65">
        <v>103</v>
      </c>
      <c r="D11" s="66">
        <v>4</v>
      </c>
      <c r="E11" s="67">
        <v>1</v>
      </c>
      <c r="F11" s="67">
        <v>0</v>
      </c>
      <c r="G11" s="67">
        <v>0</v>
      </c>
      <c r="H11" s="67">
        <f>E11-F11</f>
        <v>1</v>
      </c>
      <c r="I11" s="68">
        <f>E11*1/D11</f>
        <v>0.25</v>
      </c>
      <c r="J11" s="68">
        <v>0</v>
      </c>
      <c r="K11" s="69">
        <f>D11-C11</f>
        <v>-99</v>
      </c>
      <c r="L11" s="70">
        <f>103-3</f>
        <v>100</v>
      </c>
      <c r="M11" s="67">
        <v>110</v>
      </c>
      <c r="N11" s="67">
        <v>77</v>
      </c>
      <c r="O11" s="67">
        <v>61</v>
      </c>
      <c r="P11" s="67">
        <v>6</v>
      </c>
      <c r="Q11" s="67">
        <f>N11-O11</f>
        <v>16</v>
      </c>
      <c r="R11" s="68">
        <f>N11*1/M11</f>
        <v>0.7</v>
      </c>
      <c r="S11" s="68">
        <f>Q11*1/N11</f>
        <v>0.20779220779220781</v>
      </c>
      <c r="T11" s="69">
        <f>M11-L11</f>
        <v>10</v>
      </c>
      <c r="U11" s="70">
        <f>L11+C11</f>
        <v>203</v>
      </c>
      <c r="V11" s="67">
        <f>M11+D11</f>
        <v>114</v>
      </c>
      <c r="W11" s="67">
        <f>E11+N11</f>
        <v>78</v>
      </c>
      <c r="X11" s="58">
        <f t="shared" si="1"/>
        <v>87.55</v>
      </c>
      <c r="Y11" s="468"/>
      <c r="Z11" s="59"/>
      <c r="AA11" s="71">
        <f>P11</f>
        <v>6</v>
      </c>
      <c r="AB11" s="72">
        <f>W11-Z11</f>
        <v>78</v>
      </c>
      <c r="AC11" s="73">
        <f>W11*1/V11</f>
        <v>0.68421052631578949</v>
      </c>
      <c r="AD11" s="74">
        <f>AB11*1/W11</f>
        <v>1</v>
      </c>
      <c r="AE11" s="75">
        <f>V11-U11</f>
        <v>-89</v>
      </c>
      <c r="AF11" s="76">
        <v>0</v>
      </c>
      <c r="AG11" s="61">
        <f t="shared" si="0"/>
        <v>-100</v>
      </c>
      <c r="AH11" s="469"/>
    </row>
    <row r="12" spans="2:35" x14ac:dyDescent="0.25">
      <c r="B12" s="64" t="s">
        <v>124</v>
      </c>
      <c r="C12" s="65">
        <v>148</v>
      </c>
      <c r="D12" s="66">
        <v>30</v>
      </c>
      <c r="E12" s="67">
        <v>28</v>
      </c>
      <c r="F12" s="67">
        <v>25</v>
      </c>
      <c r="G12" s="67">
        <v>0</v>
      </c>
      <c r="H12" s="67">
        <f>E12-F12</f>
        <v>3</v>
      </c>
      <c r="I12" s="68">
        <f>E12*1/D12</f>
        <v>0.93333333333333335</v>
      </c>
      <c r="J12" s="68">
        <f>H12*1/E12</f>
        <v>0.10714285714285714</v>
      </c>
      <c r="K12" s="69">
        <f>D12-C12</f>
        <v>-118</v>
      </c>
      <c r="L12" s="70">
        <f>148-48</f>
        <v>100</v>
      </c>
      <c r="M12" s="67">
        <v>62</v>
      </c>
      <c r="N12" s="67">
        <v>52</v>
      </c>
      <c r="O12" s="67">
        <v>46</v>
      </c>
      <c r="P12" s="67">
        <v>2</v>
      </c>
      <c r="Q12" s="67">
        <f>N12-O12</f>
        <v>6</v>
      </c>
      <c r="R12" s="68">
        <f>N12*1/M12</f>
        <v>0.83870967741935487</v>
      </c>
      <c r="S12" s="68">
        <f>Q12*1/N12</f>
        <v>0.11538461538461539</v>
      </c>
      <c r="T12" s="69">
        <f>M12-L12</f>
        <v>-38</v>
      </c>
      <c r="U12" s="70">
        <f>L12+C12</f>
        <v>248</v>
      </c>
      <c r="V12" s="67">
        <f>M12+D12</f>
        <v>92</v>
      </c>
      <c r="W12" s="67">
        <f>E12+N12</f>
        <v>80</v>
      </c>
      <c r="X12" s="58">
        <f t="shared" si="1"/>
        <v>125.8</v>
      </c>
      <c r="Y12" s="468"/>
      <c r="Z12" s="59"/>
      <c r="AA12" s="77">
        <f>P12</f>
        <v>2</v>
      </c>
      <c r="AB12" s="72">
        <f>W12-Z12</f>
        <v>80</v>
      </c>
      <c r="AC12" s="73">
        <f>W12*1/V12</f>
        <v>0.86956521739130432</v>
      </c>
      <c r="AD12" s="74">
        <f>AB12*1/W12</f>
        <v>1</v>
      </c>
      <c r="AE12" s="75">
        <f>V12-U12</f>
        <v>-156</v>
      </c>
      <c r="AF12" s="76">
        <v>3</v>
      </c>
      <c r="AG12" s="61">
        <f t="shared" si="0"/>
        <v>-100</v>
      </c>
      <c r="AH12" s="469"/>
    </row>
    <row r="13" spans="2:35" x14ac:dyDescent="0.25">
      <c r="B13" s="64" t="s">
        <v>125</v>
      </c>
      <c r="C13" s="65">
        <v>330</v>
      </c>
      <c r="D13" s="66"/>
      <c r="E13" s="67"/>
      <c r="F13" s="67"/>
      <c r="G13" s="67"/>
      <c r="H13" s="67"/>
      <c r="I13" s="68"/>
      <c r="J13" s="68"/>
      <c r="K13" s="69"/>
      <c r="L13" s="70"/>
      <c r="M13" s="67"/>
      <c r="N13" s="67"/>
      <c r="O13" s="67"/>
      <c r="P13" s="67"/>
      <c r="Q13" s="67"/>
      <c r="R13" s="68"/>
      <c r="S13" s="68"/>
      <c r="T13" s="69"/>
      <c r="U13" s="70"/>
      <c r="V13" s="67"/>
      <c r="W13" s="67"/>
      <c r="X13" s="58">
        <f t="shared" si="1"/>
        <v>280.5</v>
      </c>
      <c r="Y13" s="468"/>
      <c r="Z13" s="59"/>
      <c r="AA13" s="77"/>
      <c r="AB13" s="72"/>
      <c r="AC13" s="73"/>
      <c r="AD13" s="74"/>
      <c r="AE13" s="75"/>
      <c r="AF13" s="76"/>
      <c r="AG13" s="61">
        <f t="shared" si="0"/>
        <v>-100</v>
      </c>
      <c r="AH13" s="469"/>
    </row>
    <row r="14" spans="2:35" x14ac:dyDescent="0.25">
      <c r="B14" s="64" t="s">
        <v>126</v>
      </c>
      <c r="C14" s="65">
        <v>77</v>
      </c>
      <c r="D14" s="66"/>
      <c r="E14" s="67"/>
      <c r="F14" s="67"/>
      <c r="G14" s="67"/>
      <c r="H14" s="67"/>
      <c r="I14" s="68"/>
      <c r="J14" s="68"/>
      <c r="K14" s="69"/>
      <c r="L14" s="70"/>
      <c r="M14" s="67"/>
      <c r="N14" s="67"/>
      <c r="O14" s="67"/>
      <c r="P14" s="67"/>
      <c r="Q14" s="67"/>
      <c r="R14" s="68"/>
      <c r="S14" s="68"/>
      <c r="T14" s="69"/>
      <c r="U14" s="70"/>
      <c r="V14" s="67"/>
      <c r="W14" s="67"/>
      <c r="X14" s="58">
        <f t="shared" si="1"/>
        <v>65.45</v>
      </c>
      <c r="Y14" s="468"/>
      <c r="Z14" s="59"/>
      <c r="AA14" s="77"/>
      <c r="AB14" s="72"/>
      <c r="AC14" s="73"/>
      <c r="AD14" s="74"/>
      <c r="AE14" s="75"/>
      <c r="AF14" s="76"/>
      <c r="AG14" s="61">
        <f t="shared" si="0"/>
        <v>-100</v>
      </c>
      <c r="AH14" s="469"/>
    </row>
    <row r="15" spans="2:35" x14ac:dyDescent="0.25">
      <c r="B15" s="64" t="s">
        <v>17</v>
      </c>
      <c r="C15" s="470">
        <v>836</v>
      </c>
      <c r="D15" s="66">
        <v>182</v>
      </c>
      <c r="E15" s="67">
        <v>182</v>
      </c>
      <c r="F15" s="67">
        <v>145</v>
      </c>
      <c r="G15" s="67">
        <v>0</v>
      </c>
      <c r="H15" s="67">
        <f>E15-F15</f>
        <v>37</v>
      </c>
      <c r="I15" s="68">
        <f>E15*1/D15</f>
        <v>1</v>
      </c>
      <c r="J15" s="68">
        <f>H15*1/E15</f>
        <v>0.2032967032967033</v>
      </c>
      <c r="K15" s="69">
        <f>D15-C15</f>
        <v>-654</v>
      </c>
      <c r="L15" s="70">
        <v>300</v>
      </c>
      <c r="M15" s="67">
        <v>574</v>
      </c>
      <c r="N15" s="67">
        <v>564</v>
      </c>
      <c r="O15" s="67">
        <v>418</v>
      </c>
      <c r="P15" s="67">
        <v>224</v>
      </c>
      <c r="Q15" s="67">
        <f>N15-O15</f>
        <v>146</v>
      </c>
      <c r="R15" s="68">
        <f>N15*1/M15</f>
        <v>0.98257839721254359</v>
      </c>
      <c r="S15" s="68">
        <f>Q15*1/N15</f>
        <v>0.25886524822695034</v>
      </c>
      <c r="T15" s="69">
        <f>M15-L15</f>
        <v>274</v>
      </c>
      <c r="U15" s="70">
        <f>L15+C15</f>
        <v>1136</v>
      </c>
      <c r="V15" s="67">
        <f>M15+D15</f>
        <v>756</v>
      </c>
      <c r="W15" s="67">
        <f>E15+N15</f>
        <v>746</v>
      </c>
      <c r="X15" s="471">
        <f t="shared" si="1"/>
        <v>710.6</v>
      </c>
      <c r="Y15" s="468"/>
      <c r="Z15" s="472"/>
      <c r="AA15" s="77">
        <f>P15</f>
        <v>224</v>
      </c>
      <c r="AB15" s="72">
        <f>W15-Z15</f>
        <v>746</v>
      </c>
      <c r="AC15" s="73">
        <f>W15*1/V15</f>
        <v>0.98677248677248675</v>
      </c>
      <c r="AD15" s="74">
        <f>AB15*1/W15</f>
        <v>1</v>
      </c>
      <c r="AE15" s="75">
        <f>V15-U15</f>
        <v>-380</v>
      </c>
      <c r="AF15" s="76">
        <v>16</v>
      </c>
      <c r="AG15" s="473">
        <f t="shared" si="0"/>
        <v>-100</v>
      </c>
      <c r="AH15" s="469"/>
    </row>
    <row r="16" spans="2:35" x14ac:dyDescent="0.25">
      <c r="B16" s="64" t="s">
        <v>18</v>
      </c>
      <c r="C16" s="470"/>
      <c r="D16" s="66">
        <v>0</v>
      </c>
      <c r="E16" s="67">
        <v>0</v>
      </c>
      <c r="F16" s="67">
        <v>0</v>
      </c>
      <c r="G16" s="67">
        <v>0</v>
      </c>
      <c r="H16" s="67">
        <f>E16-F16</f>
        <v>0</v>
      </c>
      <c r="I16" s="68">
        <v>0</v>
      </c>
      <c r="J16" s="68">
        <v>0</v>
      </c>
      <c r="K16" s="69">
        <v>0</v>
      </c>
      <c r="L16" s="70">
        <v>0</v>
      </c>
      <c r="M16" s="67">
        <v>39</v>
      </c>
      <c r="N16" s="67">
        <v>38</v>
      </c>
      <c r="O16" s="67">
        <v>30</v>
      </c>
      <c r="P16" s="67">
        <v>20</v>
      </c>
      <c r="Q16" s="67">
        <f>N16-O16</f>
        <v>8</v>
      </c>
      <c r="R16" s="68">
        <f>N16*1/M16</f>
        <v>0.97435897435897434</v>
      </c>
      <c r="S16" s="68">
        <f>Q16*1/N16</f>
        <v>0.21052631578947367</v>
      </c>
      <c r="T16" s="69">
        <f>M16-L16</f>
        <v>39</v>
      </c>
      <c r="U16" s="70">
        <f>L16+C16</f>
        <v>0</v>
      </c>
      <c r="V16" s="67">
        <f>M16+D16</f>
        <v>39</v>
      </c>
      <c r="W16" s="67">
        <f>E16+N16</f>
        <v>38</v>
      </c>
      <c r="X16" s="471"/>
      <c r="Y16" s="468"/>
      <c r="Z16" s="472"/>
      <c r="AA16" s="77">
        <f>P16</f>
        <v>20</v>
      </c>
      <c r="AB16" s="72">
        <f>W16-Z16</f>
        <v>38</v>
      </c>
      <c r="AC16" s="73">
        <f>W16*1/V16</f>
        <v>0.97435897435897434</v>
      </c>
      <c r="AD16" s="74">
        <f>AB16*1/W16</f>
        <v>1</v>
      </c>
      <c r="AE16" s="75">
        <f>V16-U16</f>
        <v>39</v>
      </c>
      <c r="AF16" s="76">
        <v>0</v>
      </c>
      <c r="AG16" s="473"/>
      <c r="AH16" s="469"/>
    </row>
    <row r="17" spans="2:34" x14ac:dyDescent="0.25">
      <c r="B17" s="64" t="s">
        <v>127</v>
      </c>
      <c r="C17" s="78">
        <v>17</v>
      </c>
      <c r="D17" s="66"/>
      <c r="E17" s="67"/>
      <c r="F17" s="67"/>
      <c r="G17" s="67"/>
      <c r="H17" s="67"/>
      <c r="I17" s="68"/>
      <c r="J17" s="68"/>
      <c r="K17" s="69"/>
      <c r="L17" s="70"/>
      <c r="M17" s="67"/>
      <c r="N17" s="67"/>
      <c r="O17" s="67"/>
      <c r="P17" s="67"/>
      <c r="Q17" s="67"/>
      <c r="R17" s="68"/>
      <c r="S17" s="68"/>
      <c r="T17" s="69"/>
      <c r="U17" s="70"/>
      <c r="V17" s="67"/>
      <c r="W17" s="67"/>
      <c r="X17" s="58">
        <f>C17*0.85</f>
        <v>14.45</v>
      </c>
      <c r="Y17" s="468"/>
      <c r="Z17" s="59"/>
      <c r="AA17" s="77"/>
      <c r="AB17" s="72"/>
      <c r="AC17" s="73"/>
      <c r="AD17" s="74"/>
      <c r="AE17" s="75"/>
      <c r="AF17" s="76"/>
      <c r="AG17" s="61">
        <f>Z17/C17*100-100</f>
        <v>-100</v>
      </c>
      <c r="AH17" s="469"/>
    </row>
    <row r="18" spans="2:34" x14ac:dyDescent="0.25">
      <c r="B18" s="64" t="s">
        <v>2</v>
      </c>
      <c r="C18" s="78">
        <v>35</v>
      </c>
      <c r="D18" s="66"/>
      <c r="E18" s="67"/>
      <c r="F18" s="67"/>
      <c r="G18" s="67"/>
      <c r="H18" s="67"/>
      <c r="I18" s="68"/>
      <c r="J18" s="68"/>
      <c r="K18" s="69"/>
      <c r="L18" s="70"/>
      <c r="M18" s="67"/>
      <c r="N18" s="67"/>
      <c r="O18" s="67"/>
      <c r="P18" s="67"/>
      <c r="Q18" s="67"/>
      <c r="R18" s="68"/>
      <c r="S18" s="68"/>
      <c r="T18" s="69"/>
      <c r="U18" s="70"/>
      <c r="V18" s="67"/>
      <c r="W18" s="67"/>
      <c r="X18" s="58">
        <f>C18*0.85</f>
        <v>29.75</v>
      </c>
      <c r="Y18" s="468"/>
      <c r="Z18" s="59"/>
      <c r="AA18" s="77"/>
      <c r="AB18" s="72"/>
      <c r="AC18" s="73"/>
      <c r="AD18" s="74"/>
      <c r="AE18" s="75"/>
      <c r="AF18" s="76"/>
      <c r="AG18" s="61">
        <f>Z18/C18*100-100</f>
        <v>-100</v>
      </c>
      <c r="AH18" s="469"/>
    </row>
    <row r="19" spans="2:34" x14ac:dyDescent="0.25">
      <c r="B19" s="64" t="s">
        <v>128</v>
      </c>
      <c r="C19" s="78">
        <v>40</v>
      </c>
      <c r="D19" s="66"/>
      <c r="E19" s="67"/>
      <c r="F19" s="67"/>
      <c r="G19" s="67"/>
      <c r="H19" s="67"/>
      <c r="I19" s="68"/>
      <c r="J19" s="68"/>
      <c r="K19" s="69"/>
      <c r="L19" s="70"/>
      <c r="M19" s="67"/>
      <c r="N19" s="67"/>
      <c r="O19" s="67"/>
      <c r="P19" s="67"/>
      <c r="Q19" s="67"/>
      <c r="R19" s="68"/>
      <c r="S19" s="68"/>
      <c r="T19" s="69"/>
      <c r="U19" s="70"/>
      <c r="V19" s="67"/>
      <c r="W19" s="67"/>
      <c r="X19" s="58">
        <f>C19*0.85</f>
        <v>34</v>
      </c>
      <c r="Y19" s="468"/>
      <c r="Z19" s="59"/>
      <c r="AA19" s="77"/>
      <c r="AB19" s="72"/>
      <c r="AC19" s="73"/>
      <c r="AD19" s="74"/>
      <c r="AE19" s="75"/>
      <c r="AF19" s="76"/>
      <c r="AG19" s="61">
        <f>Z19/C19*100-100</f>
        <v>-100</v>
      </c>
      <c r="AH19" s="469"/>
    </row>
    <row r="20" spans="2:34" x14ac:dyDescent="0.25">
      <c r="B20" s="64" t="s">
        <v>19</v>
      </c>
      <c r="C20" s="470">
        <v>980</v>
      </c>
      <c r="D20" s="66"/>
      <c r="E20" s="67"/>
      <c r="F20" s="67"/>
      <c r="G20" s="67"/>
      <c r="H20" s="67"/>
      <c r="I20" s="68"/>
      <c r="J20" s="68"/>
      <c r="K20" s="69"/>
      <c r="L20" s="70"/>
      <c r="M20" s="67"/>
      <c r="N20" s="67"/>
      <c r="O20" s="67"/>
      <c r="P20" s="67"/>
      <c r="Q20" s="67"/>
      <c r="R20" s="68"/>
      <c r="S20" s="68"/>
      <c r="T20" s="69"/>
      <c r="U20" s="70"/>
      <c r="V20" s="67"/>
      <c r="W20" s="67"/>
      <c r="X20" s="471">
        <f>C20*0.85</f>
        <v>833</v>
      </c>
      <c r="Y20" s="468"/>
      <c r="Z20" s="472"/>
      <c r="AA20" s="77"/>
      <c r="AB20" s="72"/>
      <c r="AC20" s="73"/>
      <c r="AD20" s="74"/>
      <c r="AE20" s="75"/>
      <c r="AF20" s="76"/>
      <c r="AG20" s="474">
        <f>Z20/C20*100-100</f>
        <v>-100</v>
      </c>
      <c r="AH20" s="469"/>
    </row>
    <row r="21" spans="2:34" x14ac:dyDescent="0.25">
      <c r="B21" s="64" t="s">
        <v>20</v>
      </c>
      <c r="C21" s="470"/>
      <c r="D21" s="66"/>
      <c r="E21" s="67"/>
      <c r="F21" s="67"/>
      <c r="G21" s="67"/>
      <c r="H21" s="67"/>
      <c r="I21" s="68"/>
      <c r="J21" s="68"/>
      <c r="K21" s="69"/>
      <c r="L21" s="70"/>
      <c r="M21" s="67"/>
      <c r="N21" s="67"/>
      <c r="O21" s="67"/>
      <c r="P21" s="67"/>
      <c r="Q21" s="67"/>
      <c r="R21" s="68"/>
      <c r="S21" s="68"/>
      <c r="T21" s="69"/>
      <c r="U21" s="70"/>
      <c r="V21" s="67"/>
      <c r="W21" s="67"/>
      <c r="X21" s="471"/>
      <c r="Y21" s="468"/>
      <c r="Z21" s="472"/>
      <c r="AA21" s="77"/>
      <c r="AB21" s="72"/>
      <c r="AC21" s="73"/>
      <c r="AD21" s="74"/>
      <c r="AE21" s="75"/>
      <c r="AF21" s="76"/>
      <c r="AG21" s="474"/>
      <c r="AH21" s="469"/>
    </row>
    <row r="22" spans="2:34" x14ac:dyDescent="0.25">
      <c r="B22" s="64" t="s">
        <v>21</v>
      </c>
      <c r="C22" s="470"/>
      <c r="D22" s="66"/>
      <c r="E22" s="67"/>
      <c r="F22" s="67"/>
      <c r="G22" s="67"/>
      <c r="H22" s="67"/>
      <c r="I22" s="68"/>
      <c r="J22" s="68"/>
      <c r="K22" s="69"/>
      <c r="L22" s="70"/>
      <c r="M22" s="67"/>
      <c r="N22" s="67"/>
      <c r="O22" s="67"/>
      <c r="P22" s="67"/>
      <c r="Q22" s="67"/>
      <c r="R22" s="68"/>
      <c r="S22" s="68"/>
      <c r="T22" s="69"/>
      <c r="U22" s="70"/>
      <c r="V22" s="67"/>
      <c r="W22" s="67"/>
      <c r="X22" s="471"/>
      <c r="Y22" s="468"/>
      <c r="Z22" s="472"/>
      <c r="AA22" s="77"/>
      <c r="AB22" s="72"/>
      <c r="AC22" s="73"/>
      <c r="AD22" s="74"/>
      <c r="AE22" s="75"/>
      <c r="AF22" s="76"/>
      <c r="AG22" s="474"/>
      <c r="AH22" s="469"/>
    </row>
    <row r="23" spans="2:34" x14ac:dyDescent="0.25">
      <c r="B23" s="64" t="s">
        <v>129</v>
      </c>
      <c r="C23" s="78">
        <v>304</v>
      </c>
      <c r="D23" s="66"/>
      <c r="E23" s="67"/>
      <c r="F23" s="67"/>
      <c r="G23" s="67"/>
      <c r="H23" s="67"/>
      <c r="I23" s="68"/>
      <c r="J23" s="68"/>
      <c r="K23" s="69"/>
      <c r="L23" s="70"/>
      <c r="M23" s="67"/>
      <c r="N23" s="67"/>
      <c r="O23" s="67"/>
      <c r="P23" s="67"/>
      <c r="Q23" s="67"/>
      <c r="R23" s="68"/>
      <c r="S23" s="68"/>
      <c r="T23" s="69"/>
      <c r="U23" s="70"/>
      <c r="V23" s="67"/>
      <c r="W23" s="67"/>
      <c r="X23" s="58">
        <f t="shared" ref="X23:X31" si="2">C23*0.85</f>
        <v>258.39999999999998</v>
      </c>
      <c r="Y23" s="468"/>
      <c r="Z23" s="59"/>
      <c r="AA23" s="77"/>
      <c r="AB23" s="72"/>
      <c r="AC23" s="73"/>
      <c r="AD23" s="74"/>
      <c r="AE23" s="75"/>
      <c r="AF23" s="76"/>
      <c r="AG23" s="61">
        <f t="shared" ref="AG23:AG31" si="3">Z23/C23*100-100</f>
        <v>-100</v>
      </c>
      <c r="AH23" s="469"/>
    </row>
    <row r="24" spans="2:34" x14ac:dyDescent="0.25">
      <c r="B24" s="64" t="s">
        <v>130</v>
      </c>
      <c r="C24" s="78">
        <v>48</v>
      </c>
      <c r="D24" s="66"/>
      <c r="E24" s="67"/>
      <c r="F24" s="67"/>
      <c r="G24" s="67"/>
      <c r="H24" s="67"/>
      <c r="I24" s="68"/>
      <c r="J24" s="68"/>
      <c r="K24" s="69"/>
      <c r="L24" s="70"/>
      <c r="M24" s="67"/>
      <c r="N24" s="67"/>
      <c r="O24" s="67"/>
      <c r="P24" s="67"/>
      <c r="Q24" s="67"/>
      <c r="R24" s="68"/>
      <c r="S24" s="68"/>
      <c r="T24" s="69"/>
      <c r="U24" s="70"/>
      <c r="V24" s="67"/>
      <c r="W24" s="67"/>
      <c r="X24" s="58">
        <f t="shared" si="2"/>
        <v>40.799999999999997</v>
      </c>
      <c r="Y24" s="468"/>
      <c r="Z24" s="59"/>
      <c r="AA24" s="77"/>
      <c r="AB24" s="72"/>
      <c r="AC24" s="73"/>
      <c r="AD24" s="74"/>
      <c r="AE24" s="75"/>
      <c r="AF24" s="76"/>
      <c r="AG24" s="61">
        <f t="shared" si="3"/>
        <v>-100</v>
      </c>
      <c r="AH24" s="469"/>
    </row>
    <row r="25" spans="2:34" x14ac:dyDescent="0.25">
      <c r="B25" s="64" t="s">
        <v>22</v>
      </c>
      <c r="C25" s="78">
        <v>318</v>
      </c>
      <c r="D25" s="66"/>
      <c r="E25" s="67"/>
      <c r="F25" s="67"/>
      <c r="G25" s="67"/>
      <c r="H25" s="67"/>
      <c r="I25" s="68"/>
      <c r="J25" s="68"/>
      <c r="K25" s="69"/>
      <c r="L25" s="70"/>
      <c r="M25" s="67"/>
      <c r="N25" s="67"/>
      <c r="O25" s="67"/>
      <c r="P25" s="67"/>
      <c r="Q25" s="67"/>
      <c r="R25" s="68"/>
      <c r="S25" s="68"/>
      <c r="T25" s="69"/>
      <c r="U25" s="70"/>
      <c r="V25" s="67"/>
      <c r="W25" s="67"/>
      <c r="X25" s="58">
        <f t="shared" si="2"/>
        <v>270.3</v>
      </c>
      <c r="Y25" s="468"/>
      <c r="Z25" s="59"/>
      <c r="AA25" s="77"/>
      <c r="AB25" s="72"/>
      <c r="AC25" s="73"/>
      <c r="AD25" s="74"/>
      <c r="AE25" s="75"/>
      <c r="AF25" s="76"/>
      <c r="AG25" s="61">
        <f t="shared" si="3"/>
        <v>-100</v>
      </c>
      <c r="AH25" s="469"/>
    </row>
    <row r="26" spans="2:34" x14ac:dyDescent="0.25">
      <c r="B26" s="64" t="s">
        <v>4</v>
      </c>
      <c r="C26" s="78">
        <v>180</v>
      </c>
      <c r="D26" s="66"/>
      <c r="E26" s="67"/>
      <c r="F26" s="67"/>
      <c r="G26" s="67"/>
      <c r="H26" s="67"/>
      <c r="I26" s="68"/>
      <c r="J26" s="68"/>
      <c r="K26" s="69"/>
      <c r="L26" s="70"/>
      <c r="M26" s="67"/>
      <c r="N26" s="67"/>
      <c r="O26" s="67"/>
      <c r="P26" s="67"/>
      <c r="Q26" s="67"/>
      <c r="R26" s="68"/>
      <c r="S26" s="68"/>
      <c r="T26" s="69"/>
      <c r="U26" s="70"/>
      <c r="V26" s="67"/>
      <c r="W26" s="67"/>
      <c r="X26" s="58">
        <f t="shared" si="2"/>
        <v>153</v>
      </c>
      <c r="Y26" s="468"/>
      <c r="Z26" s="59"/>
      <c r="AA26" s="77"/>
      <c r="AB26" s="72"/>
      <c r="AC26" s="73"/>
      <c r="AD26" s="74"/>
      <c r="AE26" s="75"/>
      <c r="AF26" s="76"/>
      <c r="AG26" s="61">
        <f t="shared" si="3"/>
        <v>-100</v>
      </c>
      <c r="AH26" s="469"/>
    </row>
    <row r="27" spans="2:34" x14ac:dyDescent="0.25">
      <c r="B27" s="64" t="s">
        <v>5</v>
      </c>
      <c r="C27" s="78">
        <v>120</v>
      </c>
      <c r="D27" s="66"/>
      <c r="E27" s="67"/>
      <c r="F27" s="67"/>
      <c r="G27" s="67"/>
      <c r="H27" s="67"/>
      <c r="I27" s="68"/>
      <c r="J27" s="68"/>
      <c r="K27" s="69"/>
      <c r="L27" s="70"/>
      <c r="M27" s="67"/>
      <c r="N27" s="67"/>
      <c r="O27" s="67"/>
      <c r="P27" s="67"/>
      <c r="Q27" s="67"/>
      <c r="R27" s="68"/>
      <c r="S27" s="68"/>
      <c r="T27" s="69"/>
      <c r="U27" s="70"/>
      <c r="V27" s="67"/>
      <c r="W27" s="67"/>
      <c r="X27" s="58">
        <f t="shared" si="2"/>
        <v>102</v>
      </c>
      <c r="Y27" s="468"/>
      <c r="Z27" s="59"/>
      <c r="AA27" s="77"/>
      <c r="AB27" s="72"/>
      <c r="AC27" s="73"/>
      <c r="AD27" s="74"/>
      <c r="AE27" s="75"/>
      <c r="AF27" s="76"/>
      <c r="AG27" s="61">
        <f t="shared" si="3"/>
        <v>-100</v>
      </c>
      <c r="AH27" s="469"/>
    </row>
    <row r="28" spans="2:34" x14ac:dyDescent="0.25">
      <c r="B28" s="64" t="s">
        <v>23</v>
      </c>
      <c r="C28" s="81">
        <v>2000</v>
      </c>
      <c r="D28" s="66"/>
      <c r="E28" s="67"/>
      <c r="F28" s="67"/>
      <c r="G28" s="67"/>
      <c r="H28" s="67"/>
      <c r="I28" s="68"/>
      <c r="J28" s="68"/>
      <c r="K28" s="69"/>
      <c r="L28" s="70"/>
      <c r="M28" s="67"/>
      <c r="N28" s="67"/>
      <c r="O28" s="67"/>
      <c r="P28" s="67"/>
      <c r="Q28" s="67"/>
      <c r="R28" s="68"/>
      <c r="S28" s="68"/>
      <c r="T28" s="69"/>
      <c r="U28" s="70"/>
      <c r="V28" s="67"/>
      <c r="W28" s="67"/>
      <c r="X28" s="58">
        <f t="shared" si="2"/>
        <v>1700</v>
      </c>
      <c r="Y28" s="468"/>
      <c r="Z28" s="79"/>
      <c r="AA28" s="77"/>
      <c r="AB28" s="72"/>
      <c r="AC28" s="73"/>
      <c r="AD28" s="74"/>
      <c r="AE28" s="75"/>
      <c r="AF28" s="76"/>
      <c r="AG28" s="80">
        <f t="shared" si="3"/>
        <v>-100</v>
      </c>
      <c r="AH28" s="469"/>
    </row>
    <row r="29" spans="2:34" x14ac:dyDescent="0.25">
      <c r="B29" s="64" t="s">
        <v>24</v>
      </c>
      <c r="C29" s="78">
        <v>200</v>
      </c>
      <c r="D29" s="66"/>
      <c r="E29" s="67"/>
      <c r="F29" s="67"/>
      <c r="G29" s="67"/>
      <c r="H29" s="67"/>
      <c r="I29" s="68"/>
      <c r="J29" s="68"/>
      <c r="K29" s="69"/>
      <c r="L29" s="70"/>
      <c r="M29" s="67"/>
      <c r="N29" s="67"/>
      <c r="O29" s="67"/>
      <c r="P29" s="67"/>
      <c r="Q29" s="67"/>
      <c r="R29" s="68"/>
      <c r="S29" s="68"/>
      <c r="T29" s="69"/>
      <c r="U29" s="70"/>
      <c r="V29" s="67"/>
      <c r="W29" s="67"/>
      <c r="X29" s="58">
        <f t="shared" si="2"/>
        <v>170</v>
      </c>
      <c r="Y29" s="468"/>
      <c r="Z29" s="59"/>
      <c r="AA29" s="77"/>
      <c r="AB29" s="72"/>
      <c r="AC29" s="73"/>
      <c r="AD29" s="74"/>
      <c r="AE29" s="75"/>
      <c r="AF29" s="76"/>
      <c r="AG29" s="61">
        <f t="shared" si="3"/>
        <v>-100</v>
      </c>
      <c r="AH29" s="469"/>
    </row>
    <row r="30" spans="2:34" x14ac:dyDescent="0.25">
      <c r="B30" s="64" t="s">
        <v>25</v>
      </c>
      <c r="C30" s="78">
        <v>170</v>
      </c>
      <c r="D30" s="66"/>
      <c r="E30" s="67"/>
      <c r="F30" s="67"/>
      <c r="G30" s="67"/>
      <c r="H30" s="67"/>
      <c r="I30" s="68"/>
      <c r="J30" s="68"/>
      <c r="K30" s="69"/>
      <c r="L30" s="70"/>
      <c r="M30" s="67"/>
      <c r="N30" s="67"/>
      <c r="O30" s="67"/>
      <c r="P30" s="67"/>
      <c r="Q30" s="67"/>
      <c r="R30" s="68"/>
      <c r="S30" s="68"/>
      <c r="T30" s="69"/>
      <c r="U30" s="70"/>
      <c r="V30" s="67"/>
      <c r="W30" s="67"/>
      <c r="X30" s="58">
        <f t="shared" si="2"/>
        <v>144.5</v>
      </c>
      <c r="Y30" s="468"/>
      <c r="Z30" s="59"/>
      <c r="AA30" s="77"/>
      <c r="AB30" s="72"/>
      <c r="AC30" s="73"/>
      <c r="AD30" s="74"/>
      <c r="AE30" s="75"/>
      <c r="AF30" s="76"/>
      <c r="AG30" s="61">
        <f t="shared" si="3"/>
        <v>-100</v>
      </c>
      <c r="AH30" s="469"/>
    </row>
    <row r="31" spans="2:34" x14ac:dyDescent="0.25">
      <c r="B31" s="64" t="s">
        <v>26</v>
      </c>
      <c r="C31" s="470">
        <v>120</v>
      </c>
      <c r="D31" s="66"/>
      <c r="E31" s="67"/>
      <c r="F31" s="67"/>
      <c r="G31" s="67"/>
      <c r="H31" s="67"/>
      <c r="I31" s="68"/>
      <c r="J31" s="68"/>
      <c r="K31" s="69"/>
      <c r="L31" s="70"/>
      <c r="M31" s="67"/>
      <c r="N31" s="67"/>
      <c r="O31" s="67"/>
      <c r="P31" s="67"/>
      <c r="Q31" s="67"/>
      <c r="R31" s="68"/>
      <c r="S31" s="68"/>
      <c r="T31" s="69"/>
      <c r="U31" s="70"/>
      <c r="V31" s="67"/>
      <c r="W31" s="67"/>
      <c r="X31" s="471">
        <f t="shared" si="2"/>
        <v>102</v>
      </c>
      <c r="Y31" s="468"/>
      <c r="Z31" s="472"/>
      <c r="AA31" s="77"/>
      <c r="AB31" s="72"/>
      <c r="AC31" s="73"/>
      <c r="AD31" s="74"/>
      <c r="AE31" s="75"/>
      <c r="AF31" s="76"/>
      <c r="AG31" s="473">
        <f t="shared" si="3"/>
        <v>-100</v>
      </c>
      <c r="AH31" s="469"/>
    </row>
    <row r="32" spans="2:34" x14ac:dyDescent="0.25">
      <c r="B32" s="64" t="s">
        <v>27</v>
      </c>
      <c r="C32" s="470"/>
      <c r="D32" s="66"/>
      <c r="E32" s="67"/>
      <c r="F32" s="67"/>
      <c r="G32" s="67"/>
      <c r="H32" s="67"/>
      <c r="I32" s="68"/>
      <c r="J32" s="68"/>
      <c r="K32" s="69"/>
      <c r="L32" s="70"/>
      <c r="M32" s="67"/>
      <c r="N32" s="67"/>
      <c r="O32" s="67"/>
      <c r="P32" s="67"/>
      <c r="Q32" s="67"/>
      <c r="R32" s="68"/>
      <c r="S32" s="68"/>
      <c r="T32" s="69"/>
      <c r="U32" s="70"/>
      <c r="V32" s="67"/>
      <c r="W32" s="67"/>
      <c r="X32" s="471"/>
      <c r="Y32" s="468"/>
      <c r="Z32" s="472"/>
      <c r="AA32" s="77"/>
      <c r="AB32" s="72"/>
      <c r="AC32" s="73"/>
      <c r="AD32" s="74"/>
      <c r="AE32" s="75"/>
      <c r="AF32" s="76"/>
      <c r="AG32" s="473"/>
      <c r="AH32" s="469"/>
    </row>
    <row r="33" spans="2:34" x14ac:dyDescent="0.25">
      <c r="B33" s="64" t="s">
        <v>28</v>
      </c>
      <c r="C33" s="78">
        <v>44</v>
      </c>
      <c r="D33" s="66"/>
      <c r="E33" s="67"/>
      <c r="F33" s="67"/>
      <c r="G33" s="67"/>
      <c r="H33" s="67"/>
      <c r="I33" s="68"/>
      <c r="J33" s="68"/>
      <c r="K33" s="69"/>
      <c r="L33" s="70"/>
      <c r="M33" s="67"/>
      <c r="N33" s="67"/>
      <c r="O33" s="67"/>
      <c r="P33" s="67"/>
      <c r="Q33" s="67"/>
      <c r="R33" s="68"/>
      <c r="S33" s="68"/>
      <c r="T33" s="69"/>
      <c r="U33" s="70"/>
      <c r="V33" s="67"/>
      <c r="W33" s="67"/>
      <c r="X33" s="58">
        <f t="shared" ref="X33:X41" si="4">C33*0.85</f>
        <v>37.4</v>
      </c>
      <c r="Y33" s="468"/>
      <c r="Z33" s="59"/>
      <c r="AA33" s="77"/>
      <c r="AB33" s="72"/>
      <c r="AC33" s="73"/>
      <c r="AD33" s="74"/>
      <c r="AE33" s="75"/>
      <c r="AF33" s="76"/>
      <c r="AG33" s="61">
        <f t="shared" ref="AG33:AG41" si="5">Z33/C33*100-100</f>
        <v>-100</v>
      </c>
      <c r="AH33" s="469"/>
    </row>
    <row r="34" spans="2:34" x14ac:dyDescent="0.25">
      <c r="B34" s="64" t="s">
        <v>29</v>
      </c>
      <c r="C34" s="78">
        <v>231</v>
      </c>
      <c r="D34" s="66"/>
      <c r="E34" s="67"/>
      <c r="F34" s="67"/>
      <c r="G34" s="67"/>
      <c r="H34" s="67"/>
      <c r="I34" s="68"/>
      <c r="J34" s="68"/>
      <c r="K34" s="69"/>
      <c r="L34" s="70"/>
      <c r="M34" s="67"/>
      <c r="N34" s="67"/>
      <c r="O34" s="67"/>
      <c r="P34" s="67"/>
      <c r="Q34" s="67"/>
      <c r="R34" s="68"/>
      <c r="S34" s="68"/>
      <c r="T34" s="69"/>
      <c r="U34" s="70"/>
      <c r="V34" s="67"/>
      <c r="W34" s="67"/>
      <c r="X34" s="58">
        <f t="shared" si="4"/>
        <v>196.35</v>
      </c>
      <c r="Y34" s="468"/>
      <c r="Z34" s="59"/>
      <c r="AA34" s="77"/>
      <c r="AB34" s="72"/>
      <c r="AC34" s="73"/>
      <c r="AD34" s="74"/>
      <c r="AE34" s="75"/>
      <c r="AF34" s="76"/>
      <c r="AG34" s="61">
        <f t="shared" si="5"/>
        <v>-100</v>
      </c>
      <c r="AH34" s="469"/>
    </row>
    <row r="35" spans="2:34" x14ac:dyDescent="0.25">
      <c r="B35" s="64" t="s">
        <v>7</v>
      </c>
      <c r="C35" s="78">
        <v>130</v>
      </c>
      <c r="D35" s="66"/>
      <c r="E35" s="67"/>
      <c r="F35" s="67"/>
      <c r="G35" s="67"/>
      <c r="H35" s="67"/>
      <c r="I35" s="68"/>
      <c r="J35" s="68"/>
      <c r="K35" s="69"/>
      <c r="L35" s="70"/>
      <c r="M35" s="67"/>
      <c r="N35" s="67"/>
      <c r="O35" s="67"/>
      <c r="P35" s="67"/>
      <c r="Q35" s="67"/>
      <c r="R35" s="68"/>
      <c r="S35" s="68"/>
      <c r="T35" s="69"/>
      <c r="U35" s="70"/>
      <c r="V35" s="67"/>
      <c r="W35" s="67"/>
      <c r="X35" s="58">
        <f t="shared" si="4"/>
        <v>110.5</v>
      </c>
      <c r="Y35" s="468"/>
      <c r="Z35" s="59"/>
      <c r="AA35" s="77"/>
      <c r="AB35" s="72"/>
      <c r="AC35" s="73"/>
      <c r="AD35" s="74"/>
      <c r="AE35" s="75"/>
      <c r="AF35" s="76"/>
      <c r="AG35" s="61">
        <f t="shared" si="5"/>
        <v>-100</v>
      </c>
      <c r="AH35" s="469"/>
    </row>
    <row r="36" spans="2:34" x14ac:dyDescent="0.25">
      <c r="B36" s="64" t="s">
        <v>131</v>
      </c>
      <c r="C36" s="78">
        <v>89</v>
      </c>
      <c r="D36" s="66"/>
      <c r="E36" s="67"/>
      <c r="F36" s="67"/>
      <c r="G36" s="67"/>
      <c r="H36" s="67"/>
      <c r="I36" s="68"/>
      <c r="J36" s="68"/>
      <c r="K36" s="69"/>
      <c r="L36" s="70"/>
      <c r="M36" s="67"/>
      <c r="N36" s="67"/>
      <c r="O36" s="67"/>
      <c r="P36" s="67"/>
      <c r="Q36" s="67"/>
      <c r="R36" s="68"/>
      <c r="S36" s="68"/>
      <c r="T36" s="69"/>
      <c r="U36" s="70"/>
      <c r="V36" s="67"/>
      <c r="W36" s="67"/>
      <c r="X36" s="58">
        <f t="shared" si="4"/>
        <v>75.649999999999991</v>
      </c>
      <c r="Y36" s="468"/>
      <c r="Z36" s="59"/>
      <c r="AA36" s="77"/>
      <c r="AB36" s="72"/>
      <c r="AC36" s="73"/>
      <c r="AD36" s="74"/>
      <c r="AE36" s="75"/>
      <c r="AF36" s="76"/>
      <c r="AG36" s="61">
        <f t="shared" si="5"/>
        <v>-100</v>
      </c>
      <c r="AH36" s="469"/>
    </row>
    <row r="37" spans="2:34" x14ac:dyDescent="0.25">
      <c r="B37" s="64" t="s">
        <v>132</v>
      </c>
      <c r="C37" s="78">
        <v>81</v>
      </c>
      <c r="D37" s="66"/>
      <c r="E37" s="67"/>
      <c r="F37" s="67"/>
      <c r="G37" s="67"/>
      <c r="H37" s="67"/>
      <c r="I37" s="68"/>
      <c r="J37" s="68"/>
      <c r="K37" s="69"/>
      <c r="L37" s="70"/>
      <c r="M37" s="67"/>
      <c r="N37" s="67"/>
      <c r="O37" s="67"/>
      <c r="P37" s="67"/>
      <c r="Q37" s="67"/>
      <c r="R37" s="68"/>
      <c r="S37" s="68"/>
      <c r="T37" s="69"/>
      <c r="U37" s="70"/>
      <c r="V37" s="67"/>
      <c r="W37" s="67"/>
      <c r="X37" s="58">
        <f t="shared" si="4"/>
        <v>68.849999999999994</v>
      </c>
      <c r="Y37" s="468"/>
      <c r="Z37" s="79"/>
      <c r="AA37" s="77"/>
      <c r="AB37" s="72"/>
      <c r="AC37" s="73"/>
      <c r="AD37" s="74"/>
      <c r="AE37" s="75"/>
      <c r="AF37" s="76"/>
      <c r="AG37" s="61">
        <f t="shared" si="5"/>
        <v>-100</v>
      </c>
      <c r="AH37" s="469"/>
    </row>
    <row r="38" spans="2:34" x14ac:dyDescent="0.25">
      <c r="B38" s="64" t="s">
        <v>10</v>
      </c>
      <c r="C38" s="78">
        <v>34</v>
      </c>
      <c r="D38" s="66"/>
      <c r="E38" s="67"/>
      <c r="F38" s="67"/>
      <c r="G38" s="67"/>
      <c r="H38" s="67"/>
      <c r="I38" s="68"/>
      <c r="J38" s="68"/>
      <c r="K38" s="69"/>
      <c r="L38" s="70"/>
      <c r="M38" s="67"/>
      <c r="N38" s="67"/>
      <c r="O38" s="67"/>
      <c r="P38" s="67"/>
      <c r="Q38" s="67"/>
      <c r="R38" s="68"/>
      <c r="S38" s="68"/>
      <c r="T38" s="69"/>
      <c r="U38" s="70"/>
      <c r="V38" s="67"/>
      <c r="W38" s="67"/>
      <c r="X38" s="58">
        <f t="shared" si="4"/>
        <v>28.9</v>
      </c>
      <c r="Y38" s="468"/>
      <c r="Z38" s="65"/>
      <c r="AA38" s="77"/>
      <c r="AB38" s="72"/>
      <c r="AC38" s="73"/>
      <c r="AD38" s="74"/>
      <c r="AE38" s="75"/>
      <c r="AF38" s="76"/>
      <c r="AG38" s="61">
        <f t="shared" si="5"/>
        <v>-100</v>
      </c>
      <c r="AH38" s="469"/>
    </row>
    <row r="39" spans="2:34" x14ac:dyDescent="0.25">
      <c r="B39" s="64" t="s">
        <v>133</v>
      </c>
      <c r="C39" s="78">
        <v>30</v>
      </c>
      <c r="D39" s="66"/>
      <c r="E39" s="67"/>
      <c r="F39" s="67"/>
      <c r="G39" s="67"/>
      <c r="H39" s="67"/>
      <c r="I39" s="68"/>
      <c r="J39" s="68"/>
      <c r="K39" s="69"/>
      <c r="L39" s="70"/>
      <c r="M39" s="67"/>
      <c r="N39" s="67"/>
      <c r="O39" s="67"/>
      <c r="P39" s="67"/>
      <c r="Q39" s="67"/>
      <c r="R39" s="68"/>
      <c r="S39" s="68"/>
      <c r="T39" s="69"/>
      <c r="U39" s="70"/>
      <c r="V39" s="67"/>
      <c r="W39" s="67"/>
      <c r="X39" s="58">
        <f t="shared" si="4"/>
        <v>25.5</v>
      </c>
      <c r="Y39" s="468"/>
      <c r="Z39" s="78"/>
      <c r="AA39" s="77"/>
      <c r="AB39" s="72"/>
      <c r="AC39" s="73"/>
      <c r="AD39" s="74"/>
      <c r="AE39" s="75"/>
      <c r="AF39" s="76"/>
      <c r="AG39" s="80">
        <f t="shared" si="5"/>
        <v>-100</v>
      </c>
      <c r="AH39" s="469"/>
    </row>
    <row r="40" spans="2:34" x14ac:dyDescent="0.25">
      <c r="B40" s="64" t="s">
        <v>134</v>
      </c>
      <c r="C40" s="78">
        <v>30</v>
      </c>
      <c r="D40" s="66"/>
      <c r="E40" s="67"/>
      <c r="F40" s="67"/>
      <c r="G40" s="67"/>
      <c r="H40" s="67"/>
      <c r="I40" s="68"/>
      <c r="J40" s="68"/>
      <c r="K40" s="69"/>
      <c r="L40" s="70"/>
      <c r="M40" s="67"/>
      <c r="N40" s="67"/>
      <c r="O40" s="67"/>
      <c r="P40" s="67"/>
      <c r="Q40" s="67"/>
      <c r="R40" s="68"/>
      <c r="S40" s="68"/>
      <c r="T40" s="69"/>
      <c r="U40" s="70"/>
      <c r="V40" s="67"/>
      <c r="W40" s="67"/>
      <c r="X40" s="58">
        <f t="shared" si="4"/>
        <v>25.5</v>
      </c>
      <c r="Y40" s="468"/>
      <c r="Z40" s="65"/>
      <c r="AA40" s="77"/>
      <c r="AB40" s="72"/>
      <c r="AC40" s="73"/>
      <c r="AD40" s="74"/>
      <c r="AE40" s="75"/>
      <c r="AF40" s="76"/>
      <c r="AG40" s="61">
        <f t="shared" si="5"/>
        <v>-100</v>
      </c>
      <c r="AH40" s="469"/>
    </row>
    <row r="41" spans="2:34" x14ac:dyDescent="0.25">
      <c r="B41" s="82" t="s">
        <v>135</v>
      </c>
      <c r="C41" s="83">
        <v>12</v>
      </c>
      <c r="D41" s="66"/>
      <c r="E41" s="67"/>
      <c r="F41" s="67"/>
      <c r="G41" s="67"/>
      <c r="H41" s="67"/>
      <c r="I41" s="68"/>
      <c r="J41" s="68"/>
      <c r="K41" s="69"/>
      <c r="L41" s="70"/>
      <c r="M41" s="67"/>
      <c r="N41" s="67"/>
      <c r="O41" s="67"/>
      <c r="P41" s="67"/>
      <c r="Q41" s="67"/>
      <c r="R41" s="68"/>
      <c r="S41" s="68"/>
      <c r="T41" s="69"/>
      <c r="U41" s="70"/>
      <c r="V41" s="67"/>
      <c r="W41" s="67"/>
      <c r="X41" s="58">
        <f t="shared" si="4"/>
        <v>10.199999999999999</v>
      </c>
      <c r="Y41" s="468"/>
      <c r="Z41" s="84"/>
      <c r="AA41" s="77"/>
      <c r="AB41" s="72"/>
      <c r="AC41" s="73"/>
      <c r="AD41" s="74"/>
      <c r="AE41" s="75"/>
      <c r="AF41" s="76"/>
      <c r="AG41" s="61">
        <f t="shared" si="5"/>
        <v>-100</v>
      </c>
      <c r="AH41" s="469"/>
    </row>
    <row r="42" spans="2:34" x14ac:dyDescent="0.25">
      <c r="B42" s="85" t="s">
        <v>31</v>
      </c>
      <c r="C42" s="86">
        <v>7190</v>
      </c>
      <c r="D42" s="66"/>
      <c r="E42" s="67"/>
      <c r="F42" s="67"/>
      <c r="G42" s="67"/>
      <c r="H42" s="67"/>
      <c r="I42" s="68"/>
      <c r="J42" s="68"/>
      <c r="K42" s="69"/>
      <c r="L42" s="70"/>
      <c r="M42" s="67"/>
      <c r="N42" s="67"/>
      <c r="O42" s="67"/>
      <c r="P42" s="67"/>
      <c r="Q42" s="67"/>
      <c r="R42" s="68"/>
      <c r="S42" s="68"/>
      <c r="T42" s="69"/>
      <c r="U42" s="70"/>
      <c r="V42" s="67"/>
      <c r="W42" s="67"/>
      <c r="X42" s="58"/>
      <c r="Y42" s="468"/>
      <c r="Z42" s="86">
        <f>SUM(Z8:Z41)</f>
        <v>0</v>
      </c>
      <c r="AA42" s="77"/>
      <c r="AB42" s="72"/>
      <c r="AC42" s="73"/>
      <c r="AD42" s="74"/>
      <c r="AE42" s="75"/>
      <c r="AF42" s="76"/>
      <c r="AG42" s="61"/>
      <c r="AH42" s="469"/>
    </row>
    <row r="43" spans="2:34" x14ac:dyDescent="0.25">
      <c r="B43" s="87" t="s">
        <v>136</v>
      </c>
      <c r="C43" s="88">
        <v>900</v>
      </c>
      <c r="D43" s="67"/>
      <c r="E43" s="67"/>
      <c r="F43" s="67"/>
      <c r="G43" s="67"/>
      <c r="H43" s="67"/>
      <c r="I43" s="68"/>
      <c r="J43" s="68"/>
      <c r="K43" s="69"/>
      <c r="L43" s="70"/>
      <c r="M43" s="67"/>
      <c r="N43" s="67"/>
      <c r="O43" s="67"/>
      <c r="P43" s="67"/>
      <c r="Q43" s="67"/>
      <c r="R43" s="68"/>
      <c r="S43" s="68"/>
      <c r="T43" s="69"/>
      <c r="U43" s="70"/>
      <c r="V43" s="67"/>
      <c r="W43" s="67"/>
      <c r="X43" s="58"/>
      <c r="Y43" s="468"/>
      <c r="Z43" s="89"/>
      <c r="AA43" s="77"/>
      <c r="AB43" s="72"/>
      <c r="AC43" s="73"/>
      <c r="AD43" s="74"/>
      <c r="AE43" s="75"/>
      <c r="AF43" s="76"/>
      <c r="AG43" s="61"/>
      <c r="AH43" s="469"/>
    </row>
    <row r="44" spans="2:34" ht="53.25" customHeight="1" x14ac:dyDescent="0.25">
      <c r="B44" s="90" t="s">
        <v>187</v>
      </c>
      <c r="C44" s="91" t="s">
        <v>138</v>
      </c>
      <c r="D44" s="67"/>
      <c r="E44" s="67"/>
      <c r="F44" s="67"/>
      <c r="G44" s="67"/>
      <c r="H44" s="67"/>
      <c r="I44" s="68"/>
      <c r="J44" s="68"/>
      <c r="K44" s="69"/>
      <c r="L44" s="70"/>
      <c r="M44" s="67"/>
      <c r="N44" s="67"/>
      <c r="O44" s="67"/>
      <c r="P44" s="67"/>
      <c r="Q44" s="67"/>
      <c r="R44" s="68"/>
      <c r="S44" s="68"/>
      <c r="T44" s="69"/>
      <c r="U44" s="70"/>
      <c r="V44" s="67"/>
      <c r="W44" s="67"/>
      <c r="X44" s="58">
        <v>351</v>
      </c>
      <c r="Y44" s="468"/>
      <c r="Z44" s="83"/>
      <c r="AA44" s="77"/>
      <c r="AB44" s="72"/>
      <c r="AC44" s="73"/>
      <c r="AD44" s="74"/>
      <c r="AE44" s="75"/>
      <c r="AF44" s="76"/>
      <c r="AG44" s="61" t="e">
        <f>Z44/C44*100-100</f>
        <v>#VALUE!</v>
      </c>
      <c r="AH44" s="469"/>
    </row>
    <row r="45" spans="2:34" x14ac:dyDescent="0.25">
      <c r="B45" s="29" t="s">
        <v>13</v>
      </c>
      <c r="C45" s="92">
        <f>C42+C43</f>
        <v>8090</v>
      </c>
      <c r="D45" s="93"/>
      <c r="E45" s="94"/>
      <c r="F45" s="94"/>
      <c r="G45" s="94"/>
      <c r="H45" s="94"/>
      <c r="I45" s="95"/>
      <c r="J45" s="95"/>
      <c r="K45" s="96"/>
      <c r="L45" s="97"/>
      <c r="M45" s="94"/>
      <c r="N45" s="94"/>
      <c r="O45" s="94"/>
      <c r="P45" s="94"/>
      <c r="Q45" s="94"/>
      <c r="R45" s="95"/>
      <c r="S45" s="95"/>
      <c r="T45" s="96"/>
      <c r="U45" s="97"/>
      <c r="V45" s="94"/>
      <c r="W45" s="94"/>
      <c r="X45" s="98">
        <f>SUM(X8:X44)</f>
        <v>6463</v>
      </c>
      <c r="Y45" s="468"/>
      <c r="Z45" s="99">
        <f>Z44+Z43+Z42</f>
        <v>0</v>
      </c>
      <c r="AA45" s="77"/>
      <c r="AB45" s="72"/>
      <c r="AC45" s="73"/>
      <c r="AD45" s="74"/>
      <c r="AE45" s="75"/>
      <c r="AF45" s="76"/>
      <c r="AG45" s="61">
        <f>Z45/C45*100-100</f>
        <v>-100</v>
      </c>
      <c r="AH45" s="469"/>
    </row>
    <row r="46" spans="2:34" x14ac:dyDescent="0.25">
      <c r="B46" s="4"/>
      <c r="C46" s="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5"/>
      <c r="AA46" s="6"/>
      <c r="AB46" s="6"/>
      <c r="AC46" s="6"/>
      <c r="AD46" s="6"/>
      <c r="AE46" s="100"/>
      <c r="AF46"/>
      <c r="AG46"/>
    </row>
    <row r="47" spans="2:34" ht="23.25" x14ac:dyDescent="0.25">
      <c r="B47" s="101" t="s">
        <v>139</v>
      </c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5"/>
      <c r="AA47" s="6"/>
      <c r="AB47" s="6"/>
      <c r="AC47" s="6"/>
      <c r="AD47" s="6"/>
      <c r="AE47" s="100"/>
      <c r="AF47"/>
      <c r="AG47"/>
    </row>
    <row r="48" spans="2:34" x14ac:dyDescent="0.25">
      <c r="B48" s="4"/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5"/>
      <c r="AA48" s="6"/>
      <c r="AB48" s="6"/>
      <c r="AC48" s="6"/>
      <c r="AD48" s="6"/>
      <c r="AE48" s="100"/>
      <c r="AF48"/>
      <c r="AG48"/>
    </row>
    <row r="49" spans="2:34" ht="26.25" customHeight="1" x14ac:dyDescent="0.25">
      <c r="B49" s="462" t="s">
        <v>140</v>
      </c>
      <c r="C49" s="462" t="s">
        <v>106</v>
      </c>
      <c r="D49" s="462"/>
      <c r="E49" s="462"/>
      <c r="F49" s="462"/>
      <c r="G49" s="462"/>
      <c r="H49" s="462"/>
      <c r="I49" s="462"/>
      <c r="J49" s="462"/>
      <c r="K49" s="462"/>
      <c r="L49" s="462"/>
      <c r="M49" s="462"/>
      <c r="N49" s="462"/>
      <c r="O49" s="462"/>
      <c r="P49" s="462"/>
      <c r="Q49" s="462"/>
      <c r="R49" s="462"/>
      <c r="S49" s="462"/>
      <c r="T49" s="462"/>
      <c r="U49" s="462"/>
      <c r="V49" s="462"/>
      <c r="W49" s="462"/>
      <c r="X49" s="462"/>
      <c r="Y49" s="462"/>
      <c r="Z49" s="475" t="s">
        <v>185</v>
      </c>
      <c r="AA49" s="475"/>
      <c r="AB49" s="475"/>
      <c r="AC49" s="475"/>
      <c r="AD49" s="475"/>
      <c r="AE49" s="475"/>
      <c r="AF49" s="475"/>
      <c r="AG49" s="475"/>
      <c r="AH49" s="475"/>
    </row>
    <row r="50" spans="2:34" ht="18.75" customHeight="1" x14ac:dyDescent="0.25">
      <c r="B50" s="462"/>
      <c r="C50" s="465" t="s">
        <v>1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476" t="s">
        <v>141</v>
      </c>
      <c r="Y50" s="466" t="s">
        <v>111</v>
      </c>
      <c r="Z50" s="477" t="s">
        <v>54</v>
      </c>
      <c r="AA50" s="102"/>
      <c r="AB50" s="102"/>
      <c r="AC50" s="102"/>
      <c r="AD50" s="102"/>
      <c r="AE50" s="102"/>
      <c r="AF50" s="103"/>
      <c r="AG50" s="467" t="s">
        <v>117</v>
      </c>
      <c r="AH50" s="467" t="s">
        <v>186</v>
      </c>
    </row>
    <row r="51" spans="2:34" ht="67.5" customHeight="1" x14ac:dyDescent="0.25">
      <c r="B51" s="462"/>
      <c r="C51" s="465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476"/>
      <c r="Y51" s="466"/>
      <c r="Z51" s="477"/>
      <c r="AA51" s="104"/>
      <c r="AB51" s="104"/>
      <c r="AC51" s="104"/>
      <c r="AD51" s="104"/>
      <c r="AE51" s="104"/>
      <c r="AF51" s="105"/>
      <c r="AG51" s="467"/>
      <c r="AH51" s="467"/>
    </row>
    <row r="52" spans="2:34" x14ac:dyDescent="0.25">
      <c r="B52" s="106" t="s">
        <v>142</v>
      </c>
      <c r="C52" s="107">
        <v>11300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9">
        <f>C52*0.95</f>
        <v>10735</v>
      </c>
      <c r="Y52" s="478">
        <v>0.85</v>
      </c>
      <c r="Z52" s="110"/>
      <c r="AA52"/>
      <c r="AB52"/>
      <c r="AC52"/>
      <c r="AD52"/>
      <c r="AE52"/>
      <c r="AF52"/>
      <c r="AG52" s="111">
        <f>Z52/C52*100-100</f>
        <v>-100</v>
      </c>
      <c r="AH52" s="479">
        <f>Z56/C56</f>
        <v>0</v>
      </c>
    </row>
    <row r="53" spans="2:34" x14ac:dyDescent="0.25">
      <c r="B53" s="112" t="s">
        <v>143</v>
      </c>
      <c r="C53" s="113">
        <v>4800</v>
      </c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5">
        <f>C53*0.95</f>
        <v>4560</v>
      </c>
      <c r="Y53" s="478"/>
      <c r="Z53" s="81"/>
      <c r="AA53"/>
      <c r="AB53"/>
      <c r="AC53"/>
      <c r="AD53"/>
      <c r="AE53"/>
      <c r="AF53"/>
      <c r="AG53" s="111">
        <f>Z53/C53*100-100</f>
        <v>-100</v>
      </c>
      <c r="AH53" s="479"/>
    </row>
    <row r="54" spans="2:34" x14ac:dyDescent="0.25">
      <c r="B54" s="112" t="s">
        <v>144</v>
      </c>
      <c r="C54" s="113">
        <v>1950</v>
      </c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5">
        <f>C54*0.95</f>
        <v>1852.5</v>
      </c>
      <c r="Y54" s="478"/>
      <c r="Z54" s="81"/>
      <c r="AA54"/>
      <c r="AB54"/>
      <c r="AC54"/>
      <c r="AD54"/>
      <c r="AE54"/>
      <c r="AF54"/>
      <c r="AG54" s="111">
        <f>Z54/C54*100-100</f>
        <v>-100</v>
      </c>
      <c r="AH54" s="479"/>
    </row>
    <row r="55" spans="2:34" x14ac:dyDescent="0.25">
      <c r="B55" s="116" t="s">
        <v>145</v>
      </c>
      <c r="C55" s="117">
        <v>1400</v>
      </c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9">
        <f>C55*0.95</f>
        <v>1330</v>
      </c>
      <c r="Y55" s="478"/>
      <c r="Z55" s="120"/>
      <c r="AA55"/>
      <c r="AB55"/>
      <c r="AC55"/>
      <c r="AD55"/>
      <c r="AE55"/>
      <c r="AF55"/>
      <c r="AG55" s="121">
        <f>Z55/C55*100-100</f>
        <v>-100</v>
      </c>
      <c r="AH55" s="479"/>
    </row>
    <row r="56" spans="2:34" ht="20.25" x14ac:dyDescent="0.25">
      <c r="B56" s="122" t="s">
        <v>53</v>
      </c>
      <c r="C56" s="123">
        <f>SUM(C52:C55)</f>
        <v>19450</v>
      </c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4">
        <f>SUM(X52:X55)</f>
        <v>18477.5</v>
      </c>
      <c r="Y56" s="478"/>
      <c r="Z56" s="125">
        <f>SUM(Z52:Z55)</f>
        <v>0</v>
      </c>
      <c r="AA56"/>
      <c r="AB56"/>
      <c r="AC56"/>
      <c r="AD56"/>
      <c r="AE56"/>
      <c r="AF56"/>
      <c r="AG56" s="126">
        <f>SUM(AG52:AG55)</f>
        <v>-400</v>
      </c>
      <c r="AH56" s="479"/>
    </row>
    <row r="57" spans="2:34" x14ac:dyDescent="0.25">
      <c r="B57" s="4"/>
      <c r="C57" s="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5"/>
      <c r="AA57" s="6"/>
      <c r="AB57" s="6"/>
      <c r="AC57" s="6"/>
      <c r="AD57" s="6"/>
      <c r="AE57" s="100"/>
      <c r="AF57"/>
      <c r="AG57"/>
    </row>
    <row r="58" spans="2:34" ht="23.25" x14ac:dyDescent="0.25">
      <c r="B58" s="101" t="s">
        <v>146</v>
      </c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5"/>
      <c r="AA58" s="6"/>
      <c r="AB58" s="6"/>
      <c r="AC58" s="6"/>
      <c r="AD58" s="6"/>
      <c r="AE58" s="100"/>
      <c r="AF58"/>
      <c r="AG58"/>
    </row>
    <row r="59" spans="2:34" x14ac:dyDescent="0.25">
      <c r="B59" s="4"/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5"/>
      <c r="AA59" s="6"/>
      <c r="AB59" s="6"/>
      <c r="AC59" s="6"/>
      <c r="AD59" s="6"/>
      <c r="AE59" s="100"/>
      <c r="AF59"/>
      <c r="AG59"/>
    </row>
    <row r="60" spans="2:34" x14ac:dyDescent="0.25">
      <c r="B60" s="4"/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5"/>
      <c r="AA60" s="6"/>
      <c r="AB60" s="6"/>
      <c r="AC60" s="6"/>
      <c r="AD60" s="6"/>
      <c r="AE60" s="100"/>
      <c r="AF60"/>
      <c r="AG60"/>
    </row>
    <row r="61" spans="2:34" ht="38.25" customHeight="1" x14ac:dyDescent="0.25">
      <c r="B61" s="462" t="s">
        <v>147</v>
      </c>
      <c r="C61" s="462" t="s">
        <v>106</v>
      </c>
      <c r="D61" s="462"/>
      <c r="E61" s="462"/>
      <c r="F61" s="462"/>
      <c r="G61" s="462"/>
      <c r="H61" s="462"/>
      <c r="I61" s="462"/>
      <c r="J61" s="462"/>
      <c r="K61" s="462"/>
      <c r="L61" s="462"/>
      <c r="M61" s="462"/>
      <c r="N61" s="462"/>
      <c r="O61" s="462"/>
      <c r="P61" s="462"/>
      <c r="Q61" s="462"/>
      <c r="R61" s="462"/>
      <c r="S61" s="462"/>
      <c r="T61" s="462"/>
      <c r="U61" s="462"/>
      <c r="V61" s="462"/>
      <c r="W61" s="462"/>
      <c r="X61" s="462"/>
      <c r="Y61" s="462"/>
      <c r="Z61" s="475" t="s">
        <v>185</v>
      </c>
      <c r="AA61" s="475"/>
      <c r="AB61" s="475"/>
      <c r="AC61" s="475"/>
      <c r="AD61" s="475"/>
      <c r="AE61" s="475"/>
      <c r="AF61" s="475"/>
      <c r="AG61" s="475"/>
      <c r="AH61" s="475"/>
    </row>
    <row r="62" spans="2:34" ht="111" customHeight="1" x14ac:dyDescent="0.25">
      <c r="B62" s="462"/>
      <c r="C62" s="465" t="s">
        <v>1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466" t="s">
        <v>110</v>
      </c>
      <c r="Y62" s="466" t="s">
        <v>111</v>
      </c>
      <c r="Z62" s="466" t="s">
        <v>54</v>
      </c>
      <c r="AA62" s="31" t="s">
        <v>112</v>
      </c>
      <c r="AB62" s="32" t="s">
        <v>113</v>
      </c>
      <c r="AC62" s="33" t="s">
        <v>114</v>
      </c>
      <c r="AD62" s="33" t="s">
        <v>115</v>
      </c>
      <c r="AE62" s="34" t="s">
        <v>116</v>
      </c>
      <c r="AF62" s="35"/>
      <c r="AG62" s="467" t="s">
        <v>117</v>
      </c>
      <c r="AH62" s="467" t="s">
        <v>186</v>
      </c>
    </row>
    <row r="63" spans="2:34" x14ac:dyDescent="0.25">
      <c r="B63" s="462"/>
      <c r="C63" s="465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466"/>
      <c r="Y63" s="466"/>
      <c r="Z63" s="466"/>
      <c r="AA63" s="37" t="s">
        <v>119</v>
      </c>
      <c r="AB63" s="38" t="s">
        <v>120</v>
      </c>
      <c r="AC63" s="39"/>
      <c r="AD63" s="39"/>
      <c r="AE63" s="40"/>
      <c r="AF63" s="41"/>
      <c r="AG63" s="467"/>
      <c r="AH63" s="467"/>
    </row>
    <row r="64" spans="2:34" x14ac:dyDescent="0.25">
      <c r="B64" s="127" t="s">
        <v>148</v>
      </c>
      <c r="C64" s="128">
        <v>5</v>
      </c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30">
        <f t="shared" ref="X64:X71" si="6">C64*0.85</f>
        <v>4.25</v>
      </c>
      <c r="Y64" s="480">
        <v>0.85</v>
      </c>
      <c r="Z64" s="131"/>
      <c r="AA64" s="132"/>
      <c r="AB64" s="133"/>
      <c r="AC64" s="134"/>
      <c r="AD64" s="135"/>
      <c r="AE64" s="134"/>
      <c r="AF64" s="136"/>
      <c r="AG64" s="137">
        <f t="shared" ref="AG64:AG71" si="7">Z64/C64*100-100</f>
        <v>-100</v>
      </c>
      <c r="AH64" s="481">
        <f>Z89/C89</f>
        <v>0</v>
      </c>
    </row>
    <row r="65" spans="2:34" x14ac:dyDescent="0.25">
      <c r="B65" s="138" t="s">
        <v>149</v>
      </c>
      <c r="C65" s="139">
        <v>25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1">
        <f t="shared" si="6"/>
        <v>21.25</v>
      </c>
      <c r="Y65" s="480"/>
      <c r="Z65" s="142"/>
      <c r="AA65" s="143"/>
      <c r="AB65" s="144"/>
      <c r="AC65" s="145"/>
      <c r="AD65" s="146"/>
      <c r="AE65" s="145"/>
      <c r="AF65" s="147"/>
      <c r="AG65" s="148">
        <f t="shared" si="7"/>
        <v>-100</v>
      </c>
      <c r="AH65" s="481"/>
    </row>
    <row r="66" spans="2:34" x14ac:dyDescent="0.25">
      <c r="B66" s="138" t="s">
        <v>150</v>
      </c>
      <c r="C66" s="139">
        <v>16500</v>
      </c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1">
        <f t="shared" si="6"/>
        <v>14025</v>
      </c>
      <c r="Y66" s="480"/>
      <c r="Z66" s="142"/>
      <c r="AA66" s="143"/>
      <c r="AB66" s="144"/>
      <c r="AC66" s="145"/>
      <c r="AD66" s="146"/>
      <c r="AE66" s="145"/>
      <c r="AF66" s="147"/>
      <c r="AG66" s="148">
        <f t="shared" si="7"/>
        <v>-100</v>
      </c>
      <c r="AH66" s="481"/>
    </row>
    <row r="67" spans="2:34" x14ac:dyDescent="0.25">
      <c r="B67" s="138" t="s">
        <v>151</v>
      </c>
      <c r="C67" s="139">
        <v>5208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1">
        <f t="shared" si="6"/>
        <v>4426.8</v>
      </c>
      <c r="Y67" s="480"/>
      <c r="Z67" s="142"/>
      <c r="AA67" s="143"/>
      <c r="AB67" s="144"/>
      <c r="AC67" s="145"/>
      <c r="AD67" s="146"/>
      <c r="AE67" s="145"/>
      <c r="AF67" s="147"/>
      <c r="AG67" s="148">
        <f t="shared" si="7"/>
        <v>-100</v>
      </c>
      <c r="AH67" s="481"/>
    </row>
    <row r="68" spans="2:34" x14ac:dyDescent="0.25">
      <c r="B68" s="138" t="s">
        <v>34</v>
      </c>
      <c r="C68" s="139">
        <v>317</v>
      </c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1">
        <f t="shared" si="6"/>
        <v>269.45</v>
      </c>
      <c r="Y68" s="480"/>
      <c r="Z68" s="142"/>
      <c r="AA68" s="143"/>
      <c r="AB68" s="144"/>
      <c r="AC68" s="145"/>
      <c r="AD68" s="146"/>
      <c r="AE68" s="145"/>
      <c r="AF68" s="147"/>
      <c r="AG68" s="148">
        <f t="shared" si="7"/>
        <v>-100</v>
      </c>
      <c r="AH68" s="481"/>
    </row>
    <row r="69" spans="2:34" x14ac:dyDescent="0.25">
      <c r="B69" s="138" t="s">
        <v>35</v>
      </c>
      <c r="C69" s="139">
        <v>2083</v>
      </c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1">
        <f t="shared" si="6"/>
        <v>1770.55</v>
      </c>
      <c r="Y69" s="480"/>
      <c r="Z69" s="142"/>
      <c r="AA69" s="143"/>
      <c r="AB69" s="144"/>
      <c r="AC69" s="145"/>
      <c r="AD69" s="146"/>
      <c r="AE69" s="145"/>
      <c r="AF69" s="147"/>
      <c r="AG69" s="148">
        <f t="shared" si="7"/>
        <v>-100</v>
      </c>
      <c r="AH69" s="481"/>
    </row>
    <row r="70" spans="2:34" x14ac:dyDescent="0.25">
      <c r="B70" s="138" t="s">
        <v>36</v>
      </c>
      <c r="C70" s="139">
        <v>1250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1">
        <f t="shared" si="6"/>
        <v>1062.5</v>
      </c>
      <c r="Y70" s="480"/>
      <c r="Z70" s="142"/>
      <c r="AA70" s="143"/>
      <c r="AB70" s="144"/>
      <c r="AC70" s="145"/>
      <c r="AD70" s="146"/>
      <c r="AE70" s="145"/>
      <c r="AF70" s="147"/>
      <c r="AG70" s="148">
        <f t="shared" si="7"/>
        <v>-100</v>
      </c>
      <c r="AH70" s="481"/>
    </row>
    <row r="71" spans="2:34" x14ac:dyDescent="0.25">
      <c r="B71" s="138" t="s">
        <v>37</v>
      </c>
      <c r="C71" s="482">
        <v>327</v>
      </c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483">
        <f t="shared" si="6"/>
        <v>277.95</v>
      </c>
      <c r="Y71" s="480"/>
      <c r="Z71" s="484"/>
      <c r="AA71" s="143"/>
      <c r="AB71" s="144"/>
      <c r="AC71" s="145"/>
      <c r="AD71" s="146"/>
      <c r="AE71" s="145"/>
      <c r="AF71" s="147"/>
      <c r="AG71" s="485">
        <f t="shared" si="7"/>
        <v>-100</v>
      </c>
      <c r="AH71" s="481"/>
    </row>
    <row r="72" spans="2:34" x14ac:dyDescent="0.25">
      <c r="B72" s="138" t="s">
        <v>38</v>
      </c>
      <c r="C72" s="482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483"/>
      <c r="Y72" s="480"/>
      <c r="Z72" s="484"/>
      <c r="AA72" s="143"/>
      <c r="AB72" s="144"/>
      <c r="AC72" s="145"/>
      <c r="AD72" s="146"/>
      <c r="AE72" s="145"/>
      <c r="AF72" s="147"/>
      <c r="AG72" s="485"/>
      <c r="AH72" s="481"/>
    </row>
    <row r="73" spans="2:34" x14ac:dyDescent="0.25">
      <c r="B73" s="138" t="s">
        <v>39</v>
      </c>
      <c r="C73" s="482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483"/>
      <c r="Y73" s="480"/>
      <c r="Z73" s="484"/>
      <c r="AA73" s="143"/>
      <c r="AB73" s="144"/>
      <c r="AC73" s="145"/>
      <c r="AD73" s="146"/>
      <c r="AE73" s="145"/>
      <c r="AF73" s="147"/>
      <c r="AG73" s="485"/>
      <c r="AH73" s="481"/>
    </row>
    <row r="74" spans="2:34" x14ac:dyDescent="0.25">
      <c r="B74" s="138" t="s">
        <v>152</v>
      </c>
      <c r="C74" s="139">
        <v>1000</v>
      </c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1">
        <f t="shared" ref="X74:X87" si="8">C74*0.85</f>
        <v>850</v>
      </c>
      <c r="Y74" s="480"/>
      <c r="Z74" s="142"/>
      <c r="AA74" s="143"/>
      <c r="AB74" s="144"/>
      <c r="AC74" s="145"/>
      <c r="AD74" s="146"/>
      <c r="AE74" s="145"/>
      <c r="AF74" s="147"/>
      <c r="AG74" s="148">
        <f t="shared" ref="AG74:AG87" si="9">Z74/C74*100-100</f>
        <v>-100</v>
      </c>
      <c r="AH74" s="481"/>
    </row>
    <row r="75" spans="2:34" x14ac:dyDescent="0.25">
      <c r="B75" s="149" t="s">
        <v>40</v>
      </c>
      <c r="C75" s="150">
        <v>117</v>
      </c>
      <c r="D75" s="151"/>
      <c r="E75" s="151"/>
      <c r="F75" s="151"/>
      <c r="G75" s="151"/>
      <c r="H75" s="151"/>
      <c r="I75" s="152"/>
      <c r="J75" s="151"/>
      <c r="K75" s="151"/>
      <c r="L75" s="151"/>
      <c r="M75" s="151"/>
      <c r="N75" s="151"/>
      <c r="O75" s="151"/>
      <c r="P75" s="151"/>
      <c r="Q75" s="151"/>
      <c r="R75" s="152"/>
      <c r="S75" s="151"/>
      <c r="T75" s="151"/>
      <c r="U75" s="151"/>
      <c r="V75" s="151"/>
      <c r="W75" s="151"/>
      <c r="X75" s="141">
        <f t="shared" si="8"/>
        <v>99.45</v>
      </c>
      <c r="Y75" s="480"/>
      <c r="Z75" s="142"/>
      <c r="AA75" s="143"/>
      <c r="AB75" s="144"/>
      <c r="AC75" s="145"/>
      <c r="AD75" s="146"/>
      <c r="AE75" s="145"/>
      <c r="AF75" s="147"/>
      <c r="AG75" s="148">
        <f t="shared" si="9"/>
        <v>-100</v>
      </c>
      <c r="AH75" s="481"/>
    </row>
    <row r="76" spans="2:34" x14ac:dyDescent="0.25">
      <c r="B76" s="149" t="s">
        <v>41</v>
      </c>
      <c r="C76" s="150">
        <v>375</v>
      </c>
      <c r="D76" s="151"/>
      <c r="E76" s="151"/>
      <c r="F76" s="151"/>
      <c r="G76" s="151"/>
      <c r="H76" s="151"/>
      <c r="I76" s="152"/>
      <c r="J76" s="151"/>
      <c r="K76" s="151"/>
      <c r="L76" s="151"/>
      <c r="M76" s="151"/>
      <c r="N76" s="151"/>
      <c r="O76" s="151"/>
      <c r="P76" s="151"/>
      <c r="Q76" s="151"/>
      <c r="R76" s="152"/>
      <c r="S76" s="151"/>
      <c r="T76" s="151"/>
      <c r="U76" s="151"/>
      <c r="V76" s="151"/>
      <c r="W76" s="151"/>
      <c r="X76" s="141">
        <f t="shared" si="8"/>
        <v>318.75</v>
      </c>
      <c r="Y76" s="480"/>
      <c r="Z76" s="142"/>
      <c r="AA76" s="143"/>
      <c r="AB76" s="144"/>
      <c r="AC76" s="145"/>
      <c r="AD76" s="146"/>
      <c r="AE76" s="145"/>
      <c r="AF76" s="147"/>
      <c r="AG76" s="148">
        <f t="shared" si="9"/>
        <v>-100</v>
      </c>
      <c r="AH76" s="481"/>
    </row>
    <row r="77" spans="2:34" x14ac:dyDescent="0.25">
      <c r="B77" s="149" t="s">
        <v>42</v>
      </c>
      <c r="C77" s="150">
        <v>167</v>
      </c>
      <c r="D77" s="151"/>
      <c r="E77" s="151"/>
      <c r="F77" s="151"/>
      <c r="G77" s="151"/>
      <c r="H77" s="151"/>
      <c r="I77" s="152"/>
      <c r="J77" s="151"/>
      <c r="K77" s="151"/>
      <c r="L77" s="151"/>
      <c r="M77" s="151"/>
      <c r="N77" s="151"/>
      <c r="O77" s="151"/>
      <c r="P77" s="151"/>
      <c r="Q77" s="151"/>
      <c r="R77" s="152"/>
      <c r="S77" s="151"/>
      <c r="T77" s="151"/>
      <c r="U77" s="151"/>
      <c r="V77" s="151"/>
      <c r="W77" s="151"/>
      <c r="X77" s="141">
        <f t="shared" si="8"/>
        <v>141.94999999999999</v>
      </c>
      <c r="Y77" s="480"/>
      <c r="Z77" s="142"/>
      <c r="AA77" s="143"/>
      <c r="AB77" s="144"/>
      <c r="AC77" s="145"/>
      <c r="AD77" s="146"/>
      <c r="AE77" s="145"/>
      <c r="AF77" s="147"/>
      <c r="AG77" s="148">
        <f t="shared" si="9"/>
        <v>-100</v>
      </c>
      <c r="AH77" s="481"/>
    </row>
    <row r="78" spans="2:34" x14ac:dyDescent="0.25">
      <c r="B78" s="149" t="s">
        <v>43</v>
      </c>
      <c r="C78" s="150">
        <v>25</v>
      </c>
      <c r="D78" s="151"/>
      <c r="E78" s="151"/>
      <c r="F78" s="151"/>
      <c r="G78" s="151"/>
      <c r="H78" s="151"/>
      <c r="I78" s="152"/>
      <c r="J78" s="151"/>
      <c r="K78" s="151"/>
      <c r="L78" s="151"/>
      <c r="M78" s="151"/>
      <c r="N78" s="151"/>
      <c r="O78" s="151"/>
      <c r="P78" s="151"/>
      <c r="Q78" s="151"/>
      <c r="R78" s="152"/>
      <c r="S78" s="151"/>
      <c r="T78" s="151"/>
      <c r="U78" s="151"/>
      <c r="V78" s="151"/>
      <c r="W78" s="151"/>
      <c r="X78" s="141">
        <f t="shared" si="8"/>
        <v>21.25</v>
      </c>
      <c r="Y78" s="480"/>
      <c r="Z78" s="142"/>
      <c r="AA78" s="143"/>
      <c r="AB78" s="144"/>
      <c r="AC78" s="145"/>
      <c r="AD78" s="146"/>
      <c r="AE78" s="145"/>
      <c r="AF78" s="147"/>
      <c r="AG78" s="148">
        <f t="shared" si="9"/>
        <v>-100</v>
      </c>
      <c r="AH78" s="481"/>
    </row>
    <row r="79" spans="2:34" x14ac:dyDescent="0.25">
      <c r="B79" s="149" t="s">
        <v>44</v>
      </c>
      <c r="C79" s="150">
        <v>108</v>
      </c>
      <c r="D79" s="151"/>
      <c r="E79" s="151"/>
      <c r="F79" s="151"/>
      <c r="G79" s="151"/>
      <c r="H79" s="151"/>
      <c r="I79" s="152"/>
      <c r="J79" s="151"/>
      <c r="K79" s="151"/>
      <c r="L79" s="151"/>
      <c r="M79" s="151"/>
      <c r="N79" s="151"/>
      <c r="O79" s="151"/>
      <c r="P79" s="151"/>
      <c r="Q79" s="151"/>
      <c r="R79" s="152"/>
      <c r="S79" s="151"/>
      <c r="T79" s="151"/>
      <c r="U79" s="151"/>
      <c r="V79" s="151"/>
      <c r="W79" s="151"/>
      <c r="X79" s="141">
        <f t="shared" si="8"/>
        <v>91.8</v>
      </c>
      <c r="Y79" s="480"/>
      <c r="Z79" s="142"/>
      <c r="AA79" s="143"/>
      <c r="AB79" s="144"/>
      <c r="AC79" s="145"/>
      <c r="AD79" s="146"/>
      <c r="AE79" s="145"/>
      <c r="AF79" s="147"/>
      <c r="AG79" s="148">
        <f t="shared" si="9"/>
        <v>-100</v>
      </c>
      <c r="AH79" s="481"/>
    </row>
    <row r="80" spans="2:34" x14ac:dyDescent="0.25">
      <c r="B80" s="149" t="s">
        <v>153</v>
      </c>
      <c r="C80" s="150">
        <v>100</v>
      </c>
      <c r="D80" s="151"/>
      <c r="E80" s="151"/>
      <c r="F80" s="151"/>
      <c r="G80" s="151"/>
      <c r="H80" s="151"/>
      <c r="I80" s="152"/>
      <c r="J80" s="151"/>
      <c r="K80" s="151"/>
      <c r="L80" s="151"/>
      <c r="M80" s="151"/>
      <c r="N80" s="151"/>
      <c r="O80" s="151"/>
      <c r="P80" s="151"/>
      <c r="Q80" s="151"/>
      <c r="R80" s="152"/>
      <c r="S80" s="151"/>
      <c r="T80" s="151"/>
      <c r="U80" s="151"/>
      <c r="V80" s="151"/>
      <c r="W80" s="151"/>
      <c r="X80" s="141">
        <f t="shared" si="8"/>
        <v>85</v>
      </c>
      <c r="Y80" s="480"/>
      <c r="Z80" s="142"/>
      <c r="AA80" s="143"/>
      <c r="AB80" s="144"/>
      <c r="AC80" s="145"/>
      <c r="AD80" s="146"/>
      <c r="AE80" s="145"/>
      <c r="AF80" s="147"/>
      <c r="AG80" s="148">
        <f t="shared" si="9"/>
        <v>-100</v>
      </c>
      <c r="AH80" s="481"/>
    </row>
    <row r="81" spans="2:34" x14ac:dyDescent="0.25">
      <c r="B81" s="149" t="s">
        <v>46</v>
      </c>
      <c r="C81" s="150">
        <v>100</v>
      </c>
      <c r="D81" s="151"/>
      <c r="E81" s="151"/>
      <c r="F81" s="151"/>
      <c r="G81" s="151"/>
      <c r="H81" s="151"/>
      <c r="I81" s="152"/>
      <c r="J81" s="151"/>
      <c r="K81" s="151"/>
      <c r="L81" s="151"/>
      <c r="M81" s="151"/>
      <c r="N81" s="151"/>
      <c r="O81" s="151"/>
      <c r="P81" s="151"/>
      <c r="Q81" s="151"/>
      <c r="R81" s="152"/>
      <c r="S81" s="151"/>
      <c r="T81" s="151"/>
      <c r="U81" s="151"/>
      <c r="V81" s="151"/>
      <c r="W81" s="151"/>
      <c r="X81" s="141">
        <f t="shared" si="8"/>
        <v>85</v>
      </c>
      <c r="Y81" s="480"/>
      <c r="Z81" s="142"/>
      <c r="AA81" s="143"/>
      <c r="AB81" s="144"/>
      <c r="AC81" s="145"/>
      <c r="AD81" s="146"/>
      <c r="AE81" s="145"/>
      <c r="AF81" s="147"/>
      <c r="AG81" s="148">
        <f t="shared" si="9"/>
        <v>-100</v>
      </c>
      <c r="AH81" s="481"/>
    </row>
    <row r="82" spans="2:34" x14ac:dyDescent="0.25">
      <c r="B82" s="149" t="s">
        <v>47</v>
      </c>
      <c r="C82" s="150">
        <v>7</v>
      </c>
      <c r="D82" s="151"/>
      <c r="E82" s="151"/>
      <c r="F82" s="151"/>
      <c r="G82" s="151"/>
      <c r="H82" s="151"/>
      <c r="I82" s="152"/>
      <c r="J82" s="151"/>
      <c r="K82" s="151"/>
      <c r="L82" s="151"/>
      <c r="M82" s="151"/>
      <c r="N82" s="151"/>
      <c r="O82" s="151"/>
      <c r="P82" s="151"/>
      <c r="Q82" s="151"/>
      <c r="R82" s="152"/>
      <c r="S82" s="151"/>
      <c r="T82" s="151"/>
      <c r="U82" s="151"/>
      <c r="V82" s="151"/>
      <c r="W82" s="151"/>
      <c r="X82" s="141">
        <f t="shared" si="8"/>
        <v>5.95</v>
      </c>
      <c r="Y82" s="480"/>
      <c r="Z82" s="142"/>
      <c r="AA82" s="143"/>
      <c r="AB82" s="144"/>
      <c r="AC82" s="145"/>
      <c r="AD82" s="146"/>
      <c r="AE82" s="145"/>
      <c r="AF82" s="147"/>
      <c r="AG82" s="148">
        <f t="shared" si="9"/>
        <v>-100</v>
      </c>
      <c r="AH82" s="481"/>
    </row>
    <row r="83" spans="2:34" x14ac:dyDescent="0.25">
      <c r="B83" s="149" t="s">
        <v>48</v>
      </c>
      <c r="C83" s="150">
        <v>135</v>
      </c>
      <c r="D83" s="151"/>
      <c r="E83" s="151"/>
      <c r="F83" s="151"/>
      <c r="G83" s="151"/>
      <c r="H83" s="151"/>
      <c r="I83" s="152"/>
      <c r="J83" s="151"/>
      <c r="K83" s="151"/>
      <c r="L83" s="151"/>
      <c r="M83" s="151"/>
      <c r="N83" s="151"/>
      <c r="O83" s="151"/>
      <c r="P83" s="151"/>
      <c r="Q83" s="151"/>
      <c r="R83" s="152"/>
      <c r="S83" s="151"/>
      <c r="T83" s="151"/>
      <c r="U83" s="151"/>
      <c r="V83" s="151"/>
      <c r="W83" s="151"/>
      <c r="X83" s="141">
        <f t="shared" si="8"/>
        <v>114.75</v>
      </c>
      <c r="Y83" s="480"/>
      <c r="Z83" s="142"/>
      <c r="AA83" s="143"/>
      <c r="AB83" s="144"/>
      <c r="AC83" s="145"/>
      <c r="AD83" s="146"/>
      <c r="AE83" s="145"/>
      <c r="AF83" s="147"/>
      <c r="AG83" s="148">
        <f t="shared" si="9"/>
        <v>-100</v>
      </c>
      <c r="AH83" s="481"/>
    </row>
    <row r="84" spans="2:34" x14ac:dyDescent="0.25">
      <c r="B84" s="149" t="s">
        <v>49</v>
      </c>
      <c r="C84" s="150">
        <v>10</v>
      </c>
      <c r="D84" s="151"/>
      <c r="E84" s="151"/>
      <c r="F84" s="151"/>
      <c r="G84" s="151"/>
      <c r="H84" s="151"/>
      <c r="I84" s="152"/>
      <c r="J84" s="151"/>
      <c r="K84" s="151"/>
      <c r="L84" s="151"/>
      <c r="M84" s="151"/>
      <c r="N84" s="151"/>
      <c r="O84" s="151"/>
      <c r="P84" s="151"/>
      <c r="Q84" s="151"/>
      <c r="R84" s="152"/>
      <c r="S84" s="151"/>
      <c r="T84" s="151"/>
      <c r="U84" s="151"/>
      <c r="V84" s="151"/>
      <c r="W84" s="151"/>
      <c r="X84" s="141">
        <f t="shared" si="8"/>
        <v>8.5</v>
      </c>
      <c r="Y84" s="480"/>
      <c r="Z84" s="142"/>
      <c r="AA84" s="143"/>
      <c r="AB84" s="144"/>
      <c r="AC84" s="145"/>
      <c r="AD84" s="146"/>
      <c r="AE84" s="145"/>
      <c r="AF84" s="147"/>
      <c r="AG84" s="148">
        <f t="shared" si="9"/>
        <v>-100</v>
      </c>
      <c r="AH84" s="481"/>
    </row>
    <row r="85" spans="2:34" x14ac:dyDescent="0.25">
      <c r="B85" s="149" t="s">
        <v>154</v>
      </c>
      <c r="C85" s="150">
        <v>5</v>
      </c>
      <c r="D85" s="151"/>
      <c r="E85" s="151"/>
      <c r="F85" s="151"/>
      <c r="G85" s="151"/>
      <c r="H85" s="151"/>
      <c r="I85" s="152"/>
      <c r="J85" s="151"/>
      <c r="K85" s="151"/>
      <c r="L85" s="151"/>
      <c r="M85" s="151"/>
      <c r="N85" s="151"/>
      <c r="O85" s="151"/>
      <c r="P85" s="151"/>
      <c r="Q85" s="151"/>
      <c r="R85" s="152"/>
      <c r="S85" s="151"/>
      <c r="T85" s="151"/>
      <c r="U85" s="151"/>
      <c r="V85" s="151"/>
      <c r="W85" s="151"/>
      <c r="X85" s="141">
        <f t="shared" si="8"/>
        <v>4.25</v>
      </c>
      <c r="Y85" s="480"/>
      <c r="Z85" s="142"/>
      <c r="AA85" s="143"/>
      <c r="AB85" s="144"/>
      <c r="AC85" s="145"/>
      <c r="AD85" s="146"/>
      <c r="AE85" s="145"/>
      <c r="AF85" s="147"/>
      <c r="AG85" s="148">
        <f t="shared" si="9"/>
        <v>-100</v>
      </c>
      <c r="AH85" s="481"/>
    </row>
    <row r="86" spans="2:34" x14ac:dyDescent="0.25">
      <c r="B86" s="149" t="s">
        <v>51</v>
      </c>
      <c r="C86" s="150">
        <v>3</v>
      </c>
      <c r="D86" s="151"/>
      <c r="E86" s="151"/>
      <c r="F86" s="151"/>
      <c r="G86" s="151"/>
      <c r="H86" s="151"/>
      <c r="I86" s="152"/>
      <c r="J86" s="151"/>
      <c r="K86" s="151"/>
      <c r="L86" s="151"/>
      <c r="M86" s="151"/>
      <c r="N86" s="151"/>
      <c r="O86" s="151"/>
      <c r="P86" s="151"/>
      <c r="Q86" s="151"/>
      <c r="R86" s="152"/>
      <c r="S86" s="151"/>
      <c r="T86" s="151"/>
      <c r="U86" s="151"/>
      <c r="V86" s="151"/>
      <c r="W86" s="151"/>
      <c r="X86" s="141">
        <f t="shared" si="8"/>
        <v>2.5499999999999998</v>
      </c>
      <c r="Y86" s="480"/>
      <c r="Z86" s="142"/>
      <c r="AA86" s="143"/>
      <c r="AB86" s="144"/>
      <c r="AC86" s="145"/>
      <c r="AD86" s="146"/>
      <c r="AE86" s="145"/>
      <c r="AF86" s="153"/>
      <c r="AG86" s="154">
        <f t="shared" si="9"/>
        <v>-100</v>
      </c>
      <c r="AH86" s="481"/>
    </row>
    <row r="87" spans="2:34" x14ac:dyDescent="0.25">
      <c r="B87" s="155" t="s">
        <v>52</v>
      </c>
      <c r="C87" s="156">
        <v>2</v>
      </c>
      <c r="D87" s="157"/>
      <c r="E87" s="157"/>
      <c r="F87" s="157"/>
      <c r="G87" s="157"/>
      <c r="H87" s="157"/>
      <c r="I87" s="158"/>
      <c r="J87" s="157"/>
      <c r="K87" s="157"/>
      <c r="L87" s="157"/>
      <c r="M87" s="157"/>
      <c r="N87" s="157"/>
      <c r="O87" s="157"/>
      <c r="P87" s="157"/>
      <c r="Q87" s="157"/>
      <c r="R87" s="158"/>
      <c r="S87" s="157"/>
      <c r="T87" s="157"/>
      <c r="U87" s="157"/>
      <c r="V87" s="157"/>
      <c r="W87" s="157"/>
      <c r="X87" s="159">
        <f t="shared" si="8"/>
        <v>1.7</v>
      </c>
      <c r="Y87" s="480"/>
      <c r="Z87" s="142"/>
      <c r="AA87" s="160"/>
      <c r="AB87" s="161"/>
      <c r="AC87" s="162"/>
      <c r="AD87" s="162"/>
      <c r="AE87" s="162"/>
      <c r="AF87" s="147"/>
      <c r="AG87" s="148">
        <f t="shared" si="9"/>
        <v>-100</v>
      </c>
      <c r="AH87" s="481"/>
    </row>
    <row r="88" spans="2:34" ht="72" x14ac:dyDescent="0.25">
      <c r="B88" s="163" t="s">
        <v>188</v>
      </c>
      <c r="C88" s="164" t="s">
        <v>156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58" t="s">
        <v>156</v>
      </c>
      <c r="Y88" s="480"/>
      <c r="Z88" s="165"/>
      <c r="AA88" s="160"/>
      <c r="AB88" s="161"/>
      <c r="AC88" s="162"/>
      <c r="AD88" s="162"/>
      <c r="AE88" s="162"/>
      <c r="AF88" s="147"/>
      <c r="AG88" s="166" t="s">
        <v>157</v>
      </c>
      <c r="AH88" s="481"/>
    </row>
    <row r="89" spans="2:34" ht="23.25" x14ac:dyDescent="0.25">
      <c r="B89" s="167" t="s">
        <v>53</v>
      </c>
      <c r="C89" s="168">
        <f>C87+C86+C85+C84+C83+C82+C81+C80+C79+C78+C77+C76+C75+C74+C71+C70+C69+C68+C67+C66+C65+C64</f>
        <v>27869</v>
      </c>
      <c r="D89" s="169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1">
        <f>SUM(X64:X87)</f>
        <v>23688.65</v>
      </c>
      <c r="Y89" s="480"/>
      <c r="Z89" s="168">
        <f>SUM(Z64:Z88)</f>
        <v>0</v>
      </c>
      <c r="AA89" s="172"/>
      <c r="AB89" s="173"/>
      <c r="AC89" s="145"/>
      <c r="AD89" s="146"/>
      <c r="AE89" s="145"/>
      <c r="AF89" s="174"/>
      <c r="AG89" s="175">
        <f>Z89/C89*100</f>
        <v>0</v>
      </c>
      <c r="AH89" s="481"/>
    </row>
    <row r="90" spans="2:34" x14ac:dyDescent="0.25">
      <c r="B90"/>
      <c r="C90" s="176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 s="177"/>
    </row>
    <row r="91" spans="2:34" ht="23.25" x14ac:dyDescent="0.35">
      <c r="B91" s="178" t="s">
        <v>158</v>
      </c>
      <c r="C91" s="176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 s="177"/>
    </row>
    <row r="92" spans="2:34" x14ac:dyDescent="0.25">
      <c r="B92"/>
      <c r="C92" s="176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 s="177"/>
    </row>
    <row r="93" spans="2:34" ht="43.5" customHeight="1" x14ac:dyDescent="0.25">
      <c r="B93" s="462" t="s">
        <v>102</v>
      </c>
      <c r="C93" s="462" t="s">
        <v>106</v>
      </c>
      <c r="D93" s="462"/>
      <c r="E93" s="462"/>
      <c r="F93" s="462"/>
      <c r="G93" s="462"/>
      <c r="H93" s="462"/>
      <c r="I93" s="462"/>
      <c r="J93" s="462"/>
      <c r="K93" s="462"/>
      <c r="L93" s="462"/>
      <c r="M93" s="462"/>
      <c r="N93" s="462"/>
      <c r="O93" s="462"/>
      <c r="P93" s="462"/>
      <c r="Q93" s="462"/>
      <c r="R93" s="462"/>
      <c r="S93" s="462"/>
      <c r="T93" s="462"/>
      <c r="U93" s="462"/>
      <c r="V93" s="462"/>
      <c r="W93" s="462"/>
      <c r="X93" s="462"/>
      <c r="Y93" s="462"/>
      <c r="Z93" s="475" t="s">
        <v>185</v>
      </c>
      <c r="AA93" s="475"/>
      <c r="AB93" s="475"/>
      <c r="AC93" s="475"/>
      <c r="AD93" s="475"/>
      <c r="AE93" s="475"/>
      <c r="AF93" s="475"/>
      <c r="AG93" s="475"/>
      <c r="AH93" s="475"/>
    </row>
    <row r="94" spans="2:34" ht="108.75" customHeight="1" x14ac:dyDescent="0.25">
      <c r="B94" s="462"/>
      <c r="C94" s="465" t="s">
        <v>1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466" t="s">
        <v>110</v>
      </c>
      <c r="Y94" s="466" t="s">
        <v>111</v>
      </c>
      <c r="Z94" s="466" t="s">
        <v>54</v>
      </c>
      <c r="AA94" s="31" t="s">
        <v>112</v>
      </c>
      <c r="AB94" s="32" t="s">
        <v>113</v>
      </c>
      <c r="AC94" s="33" t="s">
        <v>114</v>
      </c>
      <c r="AD94" s="33" t="s">
        <v>115</v>
      </c>
      <c r="AE94" s="34" t="s">
        <v>116</v>
      </c>
      <c r="AF94" s="35"/>
      <c r="AG94" s="486" t="s">
        <v>117</v>
      </c>
      <c r="AH94" s="467" t="s">
        <v>186</v>
      </c>
    </row>
    <row r="95" spans="2:34" x14ac:dyDescent="0.25">
      <c r="B95" s="462"/>
      <c r="C95" s="465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466"/>
      <c r="Y95" s="466"/>
      <c r="Z95" s="466"/>
      <c r="AA95" s="37" t="s">
        <v>119</v>
      </c>
      <c r="AB95" s="38" t="s">
        <v>120</v>
      </c>
      <c r="AC95" s="39"/>
      <c r="AD95" s="39"/>
      <c r="AE95" s="40"/>
      <c r="AF95" s="41"/>
      <c r="AG95" s="486"/>
      <c r="AH95" s="467"/>
    </row>
    <row r="96" spans="2:34" x14ac:dyDescent="0.25">
      <c r="B96" s="179" t="s">
        <v>159</v>
      </c>
      <c r="C96" s="180">
        <v>720</v>
      </c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15">
        <f>C96*0.95</f>
        <v>684</v>
      </c>
      <c r="Y96" s="487">
        <v>0.95</v>
      </c>
      <c r="Z96" s="182"/>
      <c r="AA96"/>
      <c r="AB96"/>
      <c r="AC96"/>
      <c r="AD96"/>
      <c r="AE96"/>
      <c r="AF96"/>
      <c r="AG96" s="61">
        <f>Z96/C96*100-100</f>
        <v>-100</v>
      </c>
      <c r="AH96" s="488">
        <f>Z100/C100</f>
        <v>0</v>
      </c>
    </row>
    <row r="97" spans="2:35" x14ac:dyDescent="0.25">
      <c r="B97" s="183" t="s">
        <v>160</v>
      </c>
      <c r="C97" s="180">
        <v>450</v>
      </c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15">
        <f>C97*0.95</f>
        <v>427.5</v>
      </c>
      <c r="Y97" s="487"/>
      <c r="Z97" s="78"/>
      <c r="AA97"/>
      <c r="AB97"/>
      <c r="AC97"/>
      <c r="AD97"/>
      <c r="AE97"/>
      <c r="AF97"/>
      <c r="AG97" s="61">
        <f>Z97/C97*100-100</f>
        <v>-100</v>
      </c>
      <c r="AH97" s="488"/>
    </row>
    <row r="98" spans="2:35" x14ac:dyDescent="0.25">
      <c r="B98" s="183" t="s">
        <v>161</v>
      </c>
      <c r="C98" s="180">
        <v>390</v>
      </c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15">
        <f>C98*0.95</f>
        <v>370.5</v>
      </c>
      <c r="Y98" s="487"/>
      <c r="Z98" s="78"/>
      <c r="AA98"/>
      <c r="AB98"/>
      <c r="AC98"/>
      <c r="AD98"/>
      <c r="AE98"/>
      <c r="AF98"/>
      <c r="AG98" s="61">
        <f>Z98/C98*100-100</f>
        <v>-100</v>
      </c>
      <c r="AH98" s="488"/>
    </row>
    <row r="99" spans="2:35" x14ac:dyDescent="0.25">
      <c r="B99" s="184" t="s">
        <v>162</v>
      </c>
      <c r="C99" s="91">
        <v>40</v>
      </c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19">
        <f>C99*0.95</f>
        <v>38</v>
      </c>
      <c r="Y99" s="487"/>
      <c r="Z99" s="185"/>
      <c r="AA99"/>
      <c r="AB99"/>
      <c r="AC99"/>
      <c r="AD99"/>
      <c r="AE99"/>
      <c r="AF99"/>
      <c r="AG99" s="80">
        <f>Z99/C99*100-100</f>
        <v>-100</v>
      </c>
      <c r="AH99" s="488"/>
    </row>
    <row r="100" spans="2:35" ht="20.25" x14ac:dyDescent="0.25">
      <c r="B100" s="186" t="s">
        <v>53</v>
      </c>
      <c r="C100" s="125">
        <f>SUM(C96:C99)</f>
        <v>1600</v>
      </c>
      <c r="D100" s="187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9"/>
      <c r="X100" s="190">
        <f>SUM(X96:X99)</f>
        <v>1520</v>
      </c>
      <c r="Y100" s="487"/>
      <c r="Z100" s="125">
        <f>SUM(Z96:Z99)</f>
        <v>0</v>
      </c>
      <c r="AA100" s="104"/>
      <c r="AB100" s="104"/>
      <c r="AC100" s="104"/>
      <c r="AD100" s="104"/>
      <c r="AE100" s="104"/>
      <c r="AF100" s="105"/>
      <c r="AG100" s="191">
        <f>SUM(AG96:AG99)</f>
        <v>-400</v>
      </c>
      <c r="AH100" s="488"/>
    </row>
    <row r="101" spans="2:35" ht="36" customHeight="1" x14ac:dyDescent="0.3">
      <c r="B101" s="489" t="s">
        <v>189</v>
      </c>
      <c r="C101" s="489"/>
      <c r="D101" s="489"/>
      <c r="E101" s="489"/>
      <c r="F101" s="489"/>
      <c r="G101" s="489"/>
      <c r="H101" s="489"/>
      <c r="I101" s="489"/>
      <c r="J101" s="489"/>
      <c r="K101" s="489"/>
      <c r="L101" s="489"/>
      <c r="M101" s="489"/>
      <c r="N101" s="489"/>
      <c r="O101" s="489"/>
      <c r="P101" s="489"/>
      <c r="Q101" s="489"/>
      <c r="R101" s="489"/>
      <c r="S101" s="489"/>
      <c r="T101" s="489"/>
      <c r="U101" s="489"/>
      <c r="V101" s="489"/>
      <c r="W101" s="489"/>
      <c r="X101" s="489"/>
      <c r="Y101" s="489"/>
      <c r="Z101" s="489"/>
      <c r="AA101" s="489"/>
      <c r="AB101" s="489"/>
      <c r="AC101" s="489"/>
      <c r="AD101" s="489"/>
      <c r="AE101" s="489"/>
      <c r="AF101" s="489"/>
      <c r="AG101" s="489"/>
      <c r="AH101" s="489"/>
    </row>
    <row r="102" spans="2:35" ht="18.75" x14ac:dyDescent="0.3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</row>
    <row r="103" spans="2:35" ht="15" x14ac:dyDescent="0.25">
      <c r="B103" s="193"/>
      <c r="C103" s="19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2:35" ht="18.75" customHeight="1" x14ac:dyDescent="0.25">
      <c r="B104" s="193"/>
      <c r="C104" s="462" t="s">
        <v>106</v>
      </c>
      <c r="D104" s="462"/>
      <c r="E104" s="462"/>
      <c r="F104" s="462"/>
      <c r="G104" s="462"/>
      <c r="H104" s="462"/>
      <c r="I104" s="462"/>
      <c r="J104" s="462"/>
      <c r="K104" s="462"/>
      <c r="L104" s="462"/>
      <c r="M104" s="462"/>
      <c r="N104" s="462"/>
      <c r="O104" s="462"/>
      <c r="P104" s="462"/>
      <c r="Q104" s="462"/>
      <c r="R104" s="462"/>
      <c r="S104" s="462"/>
      <c r="T104" s="462"/>
      <c r="U104" s="462"/>
      <c r="V104" s="462"/>
      <c r="W104" s="462"/>
      <c r="X104" s="462"/>
      <c r="Y104" s="462"/>
      <c r="Z104" s="475" t="s">
        <v>185</v>
      </c>
      <c r="AA104" s="475"/>
      <c r="AB104" s="475"/>
      <c r="AC104" s="475"/>
      <c r="AD104" s="475"/>
      <c r="AE104" s="475"/>
      <c r="AF104" s="475"/>
      <c r="AG104" s="475"/>
      <c r="AH104" s="475"/>
    </row>
    <row r="105" spans="2:35" ht="18.75" customHeight="1" x14ac:dyDescent="0.25">
      <c r="B105" s="193"/>
      <c r="C105" s="490" t="s">
        <v>1</v>
      </c>
      <c r="D105" s="490"/>
      <c r="E105" s="490"/>
      <c r="F105" s="490"/>
      <c r="G105" s="490"/>
      <c r="H105" s="490"/>
      <c r="I105" s="490"/>
      <c r="J105" s="490"/>
      <c r="K105" s="490"/>
      <c r="L105" s="490"/>
      <c r="M105" s="490"/>
      <c r="N105" s="490"/>
      <c r="O105" s="490"/>
      <c r="P105" s="490"/>
      <c r="Q105" s="490"/>
      <c r="R105" s="490"/>
      <c r="S105" s="490"/>
      <c r="T105" s="490"/>
      <c r="U105" s="490"/>
      <c r="V105" s="490"/>
      <c r="W105" s="490"/>
      <c r="X105" s="490"/>
      <c r="Y105" s="490"/>
      <c r="Z105" s="466" t="s">
        <v>54</v>
      </c>
      <c r="AA105" s="194"/>
      <c r="AB105" s="194"/>
      <c r="AC105" s="194"/>
      <c r="AD105" s="194"/>
      <c r="AE105" s="194"/>
      <c r="AF105" s="194"/>
      <c r="AG105" s="194"/>
      <c r="AH105" s="467" t="s">
        <v>186</v>
      </c>
    </row>
    <row r="106" spans="2:35" x14ac:dyDescent="0.25">
      <c r="B106" s="195" t="s">
        <v>164</v>
      </c>
      <c r="C106" s="490"/>
      <c r="D106" s="490"/>
      <c r="E106" s="490"/>
      <c r="F106" s="490"/>
      <c r="G106" s="490"/>
      <c r="H106" s="490"/>
      <c r="I106" s="490"/>
      <c r="J106" s="490"/>
      <c r="K106" s="490"/>
      <c r="L106" s="490"/>
      <c r="M106" s="490"/>
      <c r="N106" s="490"/>
      <c r="O106" s="490"/>
      <c r="P106" s="490"/>
      <c r="Q106" s="490"/>
      <c r="R106" s="490"/>
      <c r="S106" s="490"/>
      <c r="T106" s="490"/>
      <c r="U106" s="490"/>
      <c r="V106" s="490"/>
      <c r="W106" s="490"/>
      <c r="X106" s="490"/>
      <c r="Y106" s="490"/>
      <c r="Z106" s="466"/>
      <c r="AA106"/>
      <c r="AB106"/>
      <c r="AC106"/>
      <c r="AD106"/>
      <c r="AE106"/>
      <c r="AF106"/>
      <c r="AG106"/>
      <c r="AH106" s="467"/>
    </row>
    <row r="107" spans="2:35" x14ac:dyDescent="0.25">
      <c r="B107" s="196" t="s">
        <v>165</v>
      </c>
      <c r="C107" s="491" t="s">
        <v>138</v>
      </c>
      <c r="Z107" s="197"/>
      <c r="AA107"/>
      <c r="AB107"/>
      <c r="AC107"/>
      <c r="AD107"/>
      <c r="AE107"/>
      <c r="AF107"/>
      <c r="AG107"/>
      <c r="AH107" s="492" t="s">
        <v>138</v>
      </c>
    </row>
    <row r="108" spans="2:35" x14ac:dyDescent="0.25">
      <c r="B108" s="198" t="s">
        <v>166</v>
      </c>
      <c r="C108" s="491"/>
      <c r="Z108" s="199"/>
      <c r="AA108"/>
      <c r="AB108"/>
      <c r="AC108"/>
      <c r="AD108"/>
      <c r="AE108"/>
      <c r="AF108"/>
      <c r="AG108"/>
      <c r="AH108" s="492"/>
    </row>
    <row r="109" spans="2:35" x14ac:dyDescent="0.25">
      <c r="B109" s="200" t="s">
        <v>167</v>
      </c>
      <c r="C109" s="491"/>
      <c r="Z109" s="201"/>
      <c r="AA109"/>
      <c r="AB109"/>
      <c r="AC109"/>
      <c r="AD109"/>
      <c r="AE109"/>
      <c r="AF109"/>
      <c r="AG109"/>
      <c r="AH109" s="492"/>
    </row>
    <row r="110" spans="2:35" ht="18.75" x14ac:dyDescent="0.3">
      <c r="B110" s="202" t="s">
        <v>53</v>
      </c>
      <c r="C110" s="491"/>
      <c r="Z110" s="203">
        <f>SUM(Z107:Z109)</f>
        <v>0</v>
      </c>
      <c r="AA110"/>
      <c r="AB110"/>
      <c r="AC110"/>
      <c r="AD110"/>
      <c r="AE110"/>
      <c r="AF110"/>
      <c r="AG110"/>
      <c r="AH110" s="492"/>
    </row>
    <row r="111" spans="2:35" ht="21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 s="204"/>
    </row>
    <row r="112" spans="2:35" ht="23.25" x14ac:dyDescent="0.25">
      <c r="B112" s="495" t="s">
        <v>168</v>
      </c>
      <c r="C112" s="495"/>
      <c r="D112" s="495"/>
      <c r="E112" s="495"/>
      <c r="F112" s="495"/>
      <c r="G112" s="495"/>
      <c r="H112" s="495"/>
      <c r="I112" s="495"/>
      <c r="J112" s="495"/>
      <c r="K112" s="495"/>
      <c r="L112" s="495"/>
      <c r="M112" s="495"/>
      <c r="N112" s="495"/>
      <c r="O112" s="495"/>
      <c r="P112" s="495"/>
      <c r="Q112" s="495"/>
      <c r="R112" s="495"/>
      <c r="S112" s="495"/>
      <c r="T112" s="495"/>
      <c r="U112" s="495"/>
      <c r="V112" s="495"/>
      <c r="W112" s="495"/>
      <c r="X112" s="495"/>
      <c r="Y112" s="495"/>
      <c r="Z112" s="495"/>
      <c r="AA112" s="495"/>
      <c r="AB112" s="495"/>
      <c r="AC112" s="495"/>
      <c r="AD112" s="495"/>
      <c r="AE112" s="495"/>
      <c r="AF112" s="495"/>
      <c r="AG112" s="495"/>
      <c r="AH112" s="495"/>
      <c r="AI112" s="495"/>
    </row>
    <row r="113" spans="2:38" ht="24.95" customHeight="1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 s="204"/>
    </row>
    <row r="114" spans="2:38" ht="49.5" customHeight="1" x14ac:dyDescent="0.25">
      <c r="B114" s="462" t="s">
        <v>169</v>
      </c>
      <c r="C114" s="496" t="s">
        <v>106</v>
      </c>
      <c r="D114" s="496"/>
      <c r="E114" s="496"/>
      <c r="F114" s="496"/>
      <c r="G114" s="496"/>
      <c r="H114" s="496"/>
      <c r="I114" s="496"/>
      <c r="J114" s="496"/>
      <c r="K114" s="496"/>
      <c r="L114" s="496"/>
      <c r="M114" s="496"/>
      <c r="N114" s="496"/>
      <c r="O114" s="496"/>
      <c r="P114" s="496"/>
      <c r="Q114" s="496"/>
      <c r="R114" s="496"/>
      <c r="S114" s="496"/>
      <c r="T114" s="496"/>
      <c r="U114" s="496"/>
      <c r="V114" s="496"/>
      <c r="W114" s="496"/>
      <c r="X114" s="496"/>
      <c r="Y114" s="496"/>
      <c r="Z114" s="475" t="s">
        <v>185</v>
      </c>
      <c r="AA114" s="475"/>
      <c r="AB114" s="475"/>
      <c r="AC114" s="475"/>
      <c r="AD114" s="475"/>
      <c r="AE114" s="475"/>
      <c r="AF114" s="475"/>
      <c r="AG114" s="475"/>
      <c r="AH114" s="475"/>
      <c r="AI114" s="475"/>
    </row>
    <row r="115" spans="2:38" ht="24.95" customHeight="1" x14ac:dyDescent="0.25">
      <c r="B115" s="462"/>
      <c r="C115" s="465" t="s">
        <v>170</v>
      </c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497" t="s">
        <v>171</v>
      </c>
      <c r="AA115" s="205"/>
      <c r="AB115" s="205"/>
      <c r="AC115" s="205"/>
      <c r="AD115" s="205"/>
      <c r="AE115" s="205"/>
      <c r="AF115" s="206"/>
      <c r="AG115" s="207"/>
      <c r="AH115" s="497" t="s">
        <v>55</v>
      </c>
      <c r="AI115" s="467" t="s">
        <v>186</v>
      </c>
    </row>
    <row r="116" spans="2:38" ht="83.25" customHeight="1" x14ac:dyDescent="0.25">
      <c r="B116" s="462"/>
      <c r="C116" s="465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497"/>
      <c r="AA116" s="181"/>
      <c r="AB116" s="181"/>
      <c r="AC116" s="181"/>
      <c r="AD116" s="181"/>
      <c r="AE116" s="181"/>
      <c r="AF116" s="161"/>
      <c r="AG116" s="208"/>
      <c r="AH116" s="497"/>
      <c r="AI116" s="467"/>
    </row>
    <row r="117" spans="2:38" ht="24.95" customHeight="1" x14ac:dyDescent="0.25">
      <c r="B117" s="209" t="s">
        <v>103</v>
      </c>
      <c r="C117" s="182">
        <v>34</v>
      </c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 s="210"/>
      <c r="AA117"/>
      <c r="AB117"/>
      <c r="AC117"/>
      <c r="AD117"/>
      <c r="AE117"/>
      <c r="AF117"/>
      <c r="AG117"/>
      <c r="AH117" s="211"/>
      <c r="AI117" s="493" t="e">
        <f>AH120/Z120</f>
        <v>#DIV/0!</v>
      </c>
    </row>
    <row r="118" spans="2:38" ht="24.95" customHeight="1" x14ac:dyDescent="0.25">
      <c r="B118" s="183" t="s">
        <v>104</v>
      </c>
      <c r="C118" s="78">
        <v>8</v>
      </c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 s="210"/>
      <c r="AA118"/>
      <c r="AB118"/>
      <c r="AC118"/>
      <c r="AD118"/>
      <c r="AE118"/>
      <c r="AF118"/>
      <c r="AG118"/>
      <c r="AH118" s="212"/>
      <c r="AI118" s="493"/>
    </row>
    <row r="119" spans="2:38" ht="24.95" customHeight="1" x14ac:dyDescent="0.25">
      <c r="B119" s="213" t="s">
        <v>105</v>
      </c>
      <c r="C119" s="185">
        <v>10</v>
      </c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 s="214"/>
      <c r="AA119"/>
      <c r="AB119"/>
      <c r="AC119"/>
      <c r="AD119"/>
      <c r="AE119"/>
      <c r="AF119"/>
      <c r="AG119"/>
      <c r="AH119" s="215"/>
      <c r="AI119" s="493"/>
    </row>
    <row r="120" spans="2:38" ht="36.75" customHeight="1" x14ac:dyDescent="0.3">
      <c r="B120" s="186" t="s">
        <v>53</v>
      </c>
      <c r="C120" s="125">
        <f>SUM(C117:C119)</f>
        <v>52</v>
      </c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 s="216">
        <f t="shared" ref="Z120:AH120" si="10">SUM(Z117:Z119)</f>
        <v>0</v>
      </c>
      <c r="AA120" s="216">
        <f t="shared" si="10"/>
        <v>0</v>
      </c>
      <c r="AB120" s="216">
        <f t="shared" si="10"/>
        <v>0</v>
      </c>
      <c r="AC120" s="216">
        <f t="shared" si="10"/>
        <v>0</v>
      </c>
      <c r="AD120" s="216">
        <f t="shared" si="10"/>
        <v>0</v>
      </c>
      <c r="AE120" s="216">
        <f t="shared" si="10"/>
        <v>0</v>
      </c>
      <c r="AF120" s="216">
        <f t="shared" si="10"/>
        <v>0</v>
      </c>
      <c r="AG120" s="216">
        <f t="shared" si="10"/>
        <v>0</v>
      </c>
      <c r="AH120" s="217">
        <f t="shared" si="10"/>
        <v>0</v>
      </c>
      <c r="AI120" s="493"/>
      <c r="AK120" s="218"/>
    </row>
    <row r="121" spans="2:38" ht="42.75" customHeight="1" x14ac:dyDescent="0.3">
      <c r="B121" s="494" t="s">
        <v>172</v>
      </c>
      <c r="C121" s="494"/>
      <c r="D121" s="494"/>
      <c r="E121" s="494"/>
      <c r="F121" s="494"/>
      <c r="G121" s="494"/>
      <c r="H121" s="494"/>
      <c r="I121" s="494"/>
      <c r="J121" s="494"/>
      <c r="K121" s="494"/>
      <c r="L121" s="494"/>
      <c r="M121" s="494"/>
      <c r="N121" s="494"/>
      <c r="O121" s="494"/>
      <c r="P121" s="494"/>
      <c r="Q121" s="494"/>
      <c r="R121" s="494"/>
      <c r="S121" s="494"/>
      <c r="T121" s="494"/>
      <c r="U121" s="494"/>
      <c r="V121" s="494"/>
      <c r="W121" s="494"/>
      <c r="X121" s="494"/>
      <c r="Y121" s="494"/>
      <c r="Z121" s="494"/>
      <c r="AA121" s="494"/>
      <c r="AB121" s="494"/>
      <c r="AC121" s="494"/>
      <c r="AD121" s="494"/>
      <c r="AE121" s="494"/>
      <c r="AF121" s="494"/>
      <c r="AG121" s="494"/>
      <c r="AH121" s="494"/>
      <c r="AI121" s="494"/>
      <c r="AL121" s="218"/>
    </row>
    <row r="122" spans="2:38" ht="24.95" customHeight="1" x14ac:dyDescent="0.25"/>
    <row r="123" spans="2:38" ht="24.95" customHeight="1" x14ac:dyDescent="0.25"/>
    <row r="124" spans="2:38" ht="24.95" customHeight="1" x14ac:dyDescent="0.25"/>
    <row r="125" spans="2:38" ht="24.95" customHeight="1" x14ac:dyDescent="0.25"/>
    <row r="126" spans="2:38" ht="24.95" customHeight="1" x14ac:dyDescent="0.25"/>
    <row r="127" spans="2:38" ht="24.95" customHeight="1" x14ac:dyDescent="0.25"/>
    <row r="128" spans="2:3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</sheetData>
  <mergeCells count="79">
    <mergeCell ref="AI117:AI120"/>
    <mergeCell ref="B121:AI121"/>
    <mergeCell ref="B112:AI112"/>
    <mergeCell ref="B114:B116"/>
    <mergeCell ref="C114:Y114"/>
    <mergeCell ref="Z114:AI114"/>
    <mergeCell ref="C115:C116"/>
    <mergeCell ref="Z115:Z116"/>
    <mergeCell ref="AH115:AH116"/>
    <mergeCell ref="AI115:AI116"/>
    <mergeCell ref="C105:Y106"/>
    <mergeCell ref="Z105:Z106"/>
    <mergeCell ref="AH105:AH106"/>
    <mergeCell ref="C107:C110"/>
    <mergeCell ref="AH107:AH110"/>
    <mergeCell ref="Y96:Y100"/>
    <mergeCell ref="AH96:AH100"/>
    <mergeCell ref="B101:AH101"/>
    <mergeCell ref="C104:Y104"/>
    <mergeCell ref="Z104:AH104"/>
    <mergeCell ref="B93:B95"/>
    <mergeCell ref="C93:Y93"/>
    <mergeCell ref="Z93:AH93"/>
    <mergeCell ref="C94:C95"/>
    <mergeCell ref="X94:X95"/>
    <mergeCell ref="Y94:Y95"/>
    <mergeCell ref="Z94:Z95"/>
    <mergeCell ref="AG94:AG95"/>
    <mergeCell ref="AH94:AH95"/>
    <mergeCell ref="Y64:Y89"/>
    <mergeCell ref="AH64:AH89"/>
    <mergeCell ref="C71:C73"/>
    <mergeCell ref="X71:X73"/>
    <mergeCell ref="Z71:Z73"/>
    <mergeCell ref="AG71:AG73"/>
    <mergeCell ref="Y52:Y56"/>
    <mergeCell ref="AH52:AH56"/>
    <mergeCell ref="B61:B63"/>
    <mergeCell ref="C61:Y61"/>
    <mergeCell ref="Z61:AH61"/>
    <mergeCell ref="C62:C63"/>
    <mergeCell ref="X62:X63"/>
    <mergeCell ref="Y62:Y63"/>
    <mergeCell ref="Z62:Z63"/>
    <mergeCell ref="AG62:AG63"/>
    <mergeCell ref="AH62:AH63"/>
    <mergeCell ref="B49:B51"/>
    <mergeCell ref="C49:Y49"/>
    <mergeCell ref="Z49:AH49"/>
    <mergeCell ref="C50:C51"/>
    <mergeCell ref="X50:X51"/>
    <mergeCell ref="Y50:Y51"/>
    <mergeCell ref="Z50:Z51"/>
    <mergeCell ref="AG50:AG51"/>
    <mergeCell ref="AH50:AH51"/>
    <mergeCell ref="Y8:Y45"/>
    <mergeCell ref="AH8:AH45"/>
    <mergeCell ref="C15:C16"/>
    <mergeCell ref="X15:X16"/>
    <mergeCell ref="Z15:Z16"/>
    <mergeCell ref="AG15:AG16"/>
    <mergeCell ref="C20:C22"/>
    <mergeCell ref="X20:X22"/>
    <mergeCell ref="Z20:Z22"/>
    <mergeCell ref="AG20:AG22"/>
    <mergeCell ref="C31:C32"/>
    <mergeCell ref="X31:X32"/>
    <mergeCell ref="Z31:Z32"/>
    <mergeCell ref="AG31:AG32"/>
    <mergeCell ref="B1:AI3"/>
    <mergeCell ref="B5:B7"/>
    <mergeCell ref="C5:Y5"/>
    <mergeCell ref="Z5:AH5"/>
    <mergeCell ref="C6:C7"/>
    <mergeCell ref="X6:X7"/>
    <mergeCell ref="Y6:Y7"/>
    <mergeCell ref="Z6:Z7"/>
    <mergeCell ref="AG6:AG7"/>
    <mergeCell ref="AH6:AH7"/>
  </mergeCells>
  <conditionalFormatting sqref="Z28">
    <cfRule type="cellIs" dxfId="2" priority="4" operator="lessThan">
      <formula>0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4294967294" verticalDpi="4294967294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L134"/>
  <sheetViews>
    <sheetView view="pageBreakPreview" zoomScaleNormal="61" workbookViewId="0">
      <selection activeCell="AO88" sqref="AO88"/>
    </sheetView>
  </sheetViews>
  <sheetFormatPr defaultRowHeight="18" x14ac:dyDescent="0.25"/>
  <cols>
    <col min="1" max="1" width="8.7109375"/>
    <col min="2" max="2" width="94.7109375" style="1"/>
    <col min="3" max="3" width="23.5703125" style="2"/>
    <col min="4" max="25" width="0" style="2" hidden="1"/>
    <col min="26" max="26" width="27.5703125" style="2"/>
    <col min="27" max="31" width="0" style="2" hidden="1"/>
    <col min="32" max="32" width="0" style="24" hidden="1"/>
    <col min="33" max="33" width="0" style="25" hidden="1"/>
    <col min="34" max="34" width="21.7109375"/>
    <col min="35" max="35" width="19.7109375"/>
    <col min="36" max="1025" width="8.7109375"/>
  </cols>
  <sheetData>
    <row r="1" spans="2:35" ht="15" x14ac:dyDescent="0.25">
      <c r="B1" s="461" t="s">
        <v>107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</row>
    <row r="2" spans="2:35" ht="15" x14ac:dyDescent="0.25"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</row>
    <row r="3" spans="2:35" ht="36" customHeight="1" x14ac:dyDescent="0.25"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</row>
    <row r="4" spans="2:35" ht="43.5" customHeight="1" x14ac:dyDescent="0.25">
      <c r="B4" s="26" t="s">
        <v>108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8"/>
    </row>
    <row r="5" spans="2:35" ht="18.75" customHeight="1" x14ac:dyDescent="0.25">
      <c r="B5" s="462" t="s">
        <v>0</v>
      </c>
      <c r="C5" s="463" t="s">
        <v>106</v>
      </c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4" t="s">
        <v>190</v>
      </c>
      <c r="AA5" s="464"/>
      <c r="AB5" s="464"/>
      <c r="AC5" s="464"/>
      <c r="AD5" s="464"/>
      <c r="AE5" s="464"/>
      <c r="AF5" s="464"/>
      <c r="AG5" s="464"/>
      <c r="AH5" s="464"/>
    </row>
    <row r="6" spans="2:35" ht="162.75" customHeight="1" x14ac:dyDescent="0.25">
      <c r="B6" s="462"/>
      <c r="C6" s="465" t="s">
        <v>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466" t="s">
        <v>110</v>
      </c>
      <c r="Y6" s="466" t="s">
        <v>111</v>
      </c>
      <c r="Z6" s="466" t="s">
        <v>54</v>
      </c>
      <c r="AA6" s="31" t="s">
        <v>112</v>
      </c>
      <c r="AB6" s="32" t="s">
        <v>113</v>
      </c>
      <c r="AC6" s="33" t="s">
        <v>114</v>
      </c>
      <c r="AD6" s="33" t="s">
        <v>115</v>
      </c>
      <c r="AE6" s="34" t="s">
        <v>116</v>
      </c>
      <c r="AF6" s="35"/>
      <c r="AG6" s="467" t="s">
        <v>117</v>
      </c>
      <c r="AH6" s="467" t="s">
        <v>191</v>
      </c>
    </row>
    <row r="7" spans="2:35" x14ac:dyDescent="0.25">
      <c r="B7" s="462"/>
      <c r="C7" s="46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466"/>
      <c r="Y7" s="466"/>
      <c r="Z7" s="466"/>
      <c r="AA7" s="37" t="s">
        <v>119</v>
      </c>
      <c r="AB7" s="38" t="s">
        <v>120</v>
      </c>
      <c r="AC7" s="39"/>
      <c r="AD7" s="39"/>
      <c r="AE7" s="40"/>
      <c r="AF7" s="41"/>
      <c r="AG7" s="467"/>
      <c r="AH7" s="467"/>
    </row>
    <row r="8" spans="2:35" x14ac:dyDescent="0.25">
      <c r="B8" s="42" t="s">
        <v>14</v>
      </c>
      <c r="C8" s="43">
        <v>50</v>
      </c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6">
        <v>43</v>
      </c>
      <c r="Y8" s="468">
        <v>0.85</v>
      </c>
      <c r="Z8" s="47"/>
      <c r="AA8" s="48"/>
      <c r="AB8" s="49"/>
      <c r="AC8" s="50"/>
      <c r="AD8" s="51"/>
      <c r="AE8" s="50"/>
      <c r="AF8" s="52"/>
      <c r="AG8" s="53">
        <f t="shared" ref="AG8:AG15" si="0">Z8/C8*100-100</f>
        <v>-100</v>
      </c>
      <c r="AH8" s="503">
        <f>Z45/C45</f>
        <v>0</v>
      </c>
    </row>
    <row r="9" spans="2:35" x14ac:dyDescent="0.25">
      <c r="B9" s="54" t="s">
        <v>121</v>
      </c>
      <c r="C9" s="55">
        <v>33</v>
      </c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8">
        <f t="shared" ref="X9:X15" si="1">C9*0.85</f>
        <v>28.05</v>
      </c>
      <c r="Y9" s="468"/>
      <c r="Z9" s="59"/>
      <c r="AA9" s="48"/>
      <c r="AB9" s="49"/>
      <c r="AC9" s="50"/>
      <c r="AD9" s="51"/>
      <c r="AE9" s="50"/>
      <c r="AF9" s="60"/>
      <c r="AG9" s="61">
        <f t="shared" si="0"/>
        <v>-100</v>
      </c>
      <c r="AH9" s="503"/>
    </row>
    <row r="10" spans="2:35" x14ac:dyDescent="0.25">
      <c r="B10" s="62" t="s">
        <v>122</v>
      </c>
      <c r="C10" s="55">
        <v>400</v>
      </c>
      <c r="D10" s="56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8">
        <f t="shared" si="1"/>
        <v>340</v>
      </c>
      <c r="Y10" s="468"/>
      <c r="Z10" s="59"/>
      <c r="AA10" s="48"/>
      <c r="AB10" s="49"/>
      <c r="AC10" s="50"/>
      <c r="AD10" s="51"/>
      <c r="AE10" s="50"/>
      <c r="AF10" s="60"/>
      <c r="AG10" s="61">
        <f t="shared" si="0"/>
        <v>-100</v>
      </c>
      <c r="AH10" s="503"/>
    </row>
    <row r="11" spans="2:35" s="63" customFormat="1" x14ac:dyDescent="0.25">
      <c r="B11" s="64" t="s">
        <v>123</v>
      </c>
      <c r="C11" s="65">
        <v>103</v>
      </c>
      <c r="D11" s="66">
        <v>4</v>
      </c>
      <c r="E11" s="67">
        <v>1</v>
      </c>
      <c r="F11" s="67">
        <v>0</v>
      </c>
      <c r="G11" s="67">
        <v>0</v>
      </c>
      <c r="H11" s="67">
        <f>E11-F11</f>
        <v>1</v>
      </c>
      <c r="I11" s="68">
        <f>E11*1/D11</f>
        <v>0.25</v>
      </c>
      <c r="J11" s="68">
        <v>0</v>
      </c>
      <c r="K11" s="69">
        <f>D11-C11</f>
        <v>-99</v>
      </c>
      <c r="L11" s="70">
        <f>103-3</f>
        <v>100</v>
      </c>
      <c r="M11" s="67">
        <v>110</v>
      </c>
      <c r="N11" s="67">
        <v>77</v>
      </c>
      <c r="O11" s="67">
        <v>61</v>
      </c>
      <c r="P11" s="67">
        <v>6</v>
      </c>
      <c r="Q11" s="67">
        <f>N11-O11</f>
        <v>16</v>
      </c>
      <c r="R11" s="68">
        <f>N11*1/M11</f>
        <v>0.7</v>
      </c>
      <c r="S11" s="68">
        <f>Q11*1/N11</f>
        <v>0.20779220779220781</v>
      </c>
      <c r="T11" s="69">
        <f>M11-L11</f>
        <v>10</v>
      </c>
      <c r="U11" s="70">
        <f>L11+C11</f>
        <v>203</v>
      </c>
      <c r="V11" s="67">
        <f>M11+D11</f>
        <v>114</v>
      </c>
      <c r="W11" s="67">
        <f>E11+N11</f>
        <v>78</v>
      </c>
      <c r="X11" s="58">
        <f t="shared" si="1"/>
        <v>87.55</v>
      </c>
      <c r="Y11" s="468"/>
      <c r="Z11" s="59"/>
      <c r="AA11" s="71">
        <f>P11</f>
        <v>6</v>
      </c>
      <c r="AB11" s="72">
        <f>W11-Z11</f>
        <v>78</v>
      </c>
      <c r="AC11" s="73">
        <f>W11*1/V11</f>
        <v>0.68421052631578949</v>
      </c>
      <c r="AD11" s="74">
        <f>AB11*1/W11</f>
        <v>1</v>
      </c>
      <c r="AE11" s="75">
        <f>V11-U11</f>
        <v>-89</v>
      </c>
      <c r="AF11" s="76">
        <v>0</v>
      </c>
      <c r="AG11" s="61">
        <f t="shared" si="0"/>
        <v>-100</v>
      </c>
      <c r="AH11" s="503"/>
    </row>
    <row r="12" spans="2:35" x14ac:dyDescent="0.25">
      <c r="B12" s="64" t="s">
        <v>124</v>
      </c>
      <c r="C12" s="65">
        <v>148</v>
      </c>
      <c r="D12" s="66">
        <v>30</v>
      </c>
      <c r="E12" s="67">
        <v>28</v>
      </c>
      <c r="F12" s="67">
        <v>25</v>
      </c>
      <c r="G12" s="67">
        <v>0</v>
      </c>
      <c r="H12" s="67">
        <f>E12-F12</f>
        <v>3</v>
      </c>
      <c r="I12" s="68">
        <f>E12*1/D12</f>
        <v>0.93333333333333335</v>
      </c>
      <c r="J12" s="68">
        <f>H12*1/E12</f>
        <v>0.10714285714285714</v>
      </c>
      <c r="K12" s="69">
        <f>D12-C12</f>
        <v>-118</v>
      </c>
      <c r="L12" s="70">
        <f>148-48</f>
        <v>100</v>
      </c>
      <c r="M12" s="67">
        <v>62</v>
      </c>
      <c r="N12" s="67">
        <v>52</v>
      </c>
      <c r="O12" s="67">
        <v>46</v>
      </c>
      <c r="P12" s="67">
        <v>2</v>
      </c>
      <c r="Q12" s="67">
        <f>N12-O12</f>
        <v>6</v>
      </c>
      <c r="R12" s="68">
        <f>N12*1/M12</f>
        <v>0.83870967741935487</v>
      </c>
      <c r="S12" s="68">
        <f>Q12*1/N12</f>
        <v>0.11538461538461539</v>
      </c>
      <c r="T12" s="69">
        <f>M12-L12</f>
        <v>-38</v>
      </c>
      <c r="U12" s="70">
        <f>L12+C12</f>
        <v>248</v>
      </c>
      <c r="V12" s="67">
        <f>M12+D12</f>
        <v>92</v>
      </c>
      <c r="W12" s="67">
        <f>E12+N12</f>
        <v>80</v>
      </c>
      <c r="X12" s="58">
        <f t="shared" si="1"/>
        <v>125.8</v>
      </c>
      <c r="Y12" s="468"/>
      <c r="Z12" s="59"/>
      <c r="AA12" s="77">
        <f>P12</f>
        <v>2</v>
      </c>
      <c r="AB12" s="72">
        <f>W12-Z12</f>
        <v>80</v>
      </c>
      <c r="AC12" s="73">
        <f>W12*1/V12</f>
        <v>0.86956521739130432</v>
      </c>
      <c r="AD12" s="74">
        <f>AB12*1/W12</f>
        <v>1</v>
      </c>
      <c r="AE12" s="75">
        <f>V12-U12</f>
        <v>-156</v>
      </c>
      <c r="AF12" s="76">
        <v>3</v>
      </c>
      <c r="AG12" s="61">
        <f t="shared" si="0"/>
        <v>-100</v>
      </c>
      <c r="AH12" s="503"/>
    </row>
    <row r="13" spans="2:35" x14ac:dyDescent="0.25">
      <c r="B13" s="64" t="s">
        <v>125</v>
      </c>
      <c r="C13" s="65">
        <v>330</v>
      </c>
      <c r="D13" s="66"/>
      <c r="E13" s="67"/>
      <c r="F13" s="67"/>
      <c r="G13" s="67"/>
      <c r="H13" s="67"/>
      <c r="I13" s="68"/>
      <c r="J13" s="68"/>
      <c r="K13" s="69"/>
      <c r="L13" s="70"/>
      <c r="M13" s="67"/>
      <c r="N13" s="67"/>
      <c r="O13" s="67"/>
      <c r="P13" s="67"/>
      <c r="Q13" s="67"/>
      <c r="R13" s="68"/>
      <c r="S13" s="68"/>
      <c r="T13" s="69"/>
      <c r="U13" s="70"/>
      <c r="V13" s="67"/>
      <c r="W13" s="67"/>
      <c r="X13" s="58">
        <f t="shared" si="1"/>
        <v>280.5</v>
      </c>
      <c r="Y13" s="468"/>
      <c r="Z13" s="59"/>
      <c r="AA13" s="77"/>
      <c r="AB13" s="72"/>
      <c r="AC13" s="73"/>
      <c r="AD13" s="74"/>
      <c r="AE13" s="75"/>
      <c r="AF13" s="76"/>
      <c r="AG13" s="61">
        <f t="shared" si="0"/>
        <v>-100</v>
      </c>
      <c r="AH13" s="503"/>
    </row>
    <row r="14" spans="2:35" x14ac:dyDescent="0.25">
      <c r="B14" s="64" t="s">
        <v>126</v>
      </c>
      <c r="C14" s="65">
        <v>77</v>
      </c>
      <c r="D14" s="66"/>
      <c r="E14" s="67"/>
      <c r="F14" s="67"/>
      <c r="G14" s="67"/>
      <c r="H14" s="67"/>
      <c r="I14" s="68"/>
      <c r="J14" s="68"/>
      <c r="K14" s="69"/>
      <c r="L14" s="70"/>
      <c r="M14" s="67"/>
      <c r="N14" s="67"/>
      <c r="O14" s="67"/>
      <c r="P14" s="67"/>
      <c r="Q14" s="67"/>
      <c r="R14" s="68"/>
      <c r="S14" s="68"/>
      <c r="T14" s="69"/>
      <c r="U14" s="70"/>
      <c r="V14" s="67"/>
      <c r="W14" s="67"/>
      <c r="X14" s="58">
        <f t="shared" si="1"/>
        <v>65.45</v>
      </c>
      <c r="Y14" s="468"/>
      <c r="Z14" s="59"/>
      <c r="AA14" s="77"/>
      <c r="AB14" s="72"/>
      <c r="AC14" s="73"/>
      <c r="AD14" s="74"/>
      <c r="AE14" s="75"/>
      <c r="AF14" s="76"/>
      <c r="AG14" s="61">
        <f t="shared" si="0"/>
        <v>-100</v>
      </c>
      <c r="AH14" s="503"/>
    </row>
    <row r="15" spans="2:35" x14ac:dyDescent="0.25">
      <c r="B15" s="64" t="s">
        <v>17</v>
      </c>
      <c r="C15" s="470">
        <v>836</v>
      </c>
      <c r="D15" s="66">
        <v>182</v>
      </c>
      <c r="E15" s="67">
        <v>182</v>
      </c>
      <c r="F15" s="67">
        <v>145</v>
      </c>
      <c r="G15" s="67">
        <v>0</v>
      </c>
      <c r="H15" s="67">
        <f>E15-F15</f>
        <v>37</v>
      </c>
      <c r="I15" s="68">
        <f>E15*1/D15</f>
        <v>1</v>
      </c>
      <c r="J15" s="68">
        <f>H15*1/E15</f>
        <v>0.2032967032967033</v>
      </c>
      <c r="K15" s="69">
        <f>D15-C15</f>
        <v>-654</v>
      </c>
      <c r="L15" s="70">
        <v>300</v>
      </c>
      <c r="M15" s="67">
        <v>574</v>
      </c>
      <c r="N15" s="67">
        <v>564</v>
      </c>
      <c r="O15" s="67">
        <v>418</v>
      </c>
      <c r="P15" s="67">
        <v>224</v>
      </c>
      <c r="Q15" s="67">
        <f>N15-O15</f>
        <v>146</v>
      </c>
      <c r="R15" s="68">
        <f>N15*1/M15</f>
        <v>0.98257839721254359</v>
      </c>
      <c r="S15" s="68">
        <f>Q15*1/N15</f>
        <v>0.25886524822695034</v>
      </c>
      <c r="T15" s="69">
        <f>M15-L15</f>
        <v>274</v>
      </c>
      <c r="U15" s="70">
        <f>L15+C15</f>
        <v>1136</v>
      </c>
      <c r="V15" s="67">
        <f>M15+D15</f>
        <v>756</v>
      </c>
      <c r="W15" s="67">
        <f>E15+N15</f>
        <v>746</v>
      </c>
      <c r="X15" s="471">
        <f t="shared" si="1"/>
        <v>710.6</v>
      </c>
      <c r="Y15" s="468"/>
      <c r="Z15" s="472"/>
      <c r="AA15" s="77">
        <f>P15</f>
        <v>224</v>
      </c>
      <c r="AB15" s="72">
        <f>W15-Z15</f>
        <v>746</v>
      </c>
      <c r="AC15" s="73">
        <f>W15*1/V15</f>
        <v>0.98677248677248675</v>
      </c>
      <c r="AD15" s="74">
        <f>AB15*1/W15</f>
        <v>1</v>
      </c>
      <c r="AE15" s="75">
        <f>V15-U15</f>
        <v>-380</v>
      </c>
      <c r="AF15" s="76">
        <v>16</v>
      </c>
      <c r="AG15" s="473">
        <f t="shared" si="0"/>
        <v>-100</v>
      </c>
      <c r="AH15" s="503"/>
    </row>
    <row r="16" spans="2:35" x14ac:dyDescent="0.25">
      <c r="B16" s="64" t="s">
        <v>18</v>
      </c>
      <c r="C16" s="470"/>
      <c r="D16" s="66">
        <v>0</v>
      </c>
      <c r="E16" s="67">
        <v>0</v>
      </c>
      <c r="F16" s="67">
        <v>0</v>
      </c>
      <c r="G16" s="67">
        <v>0</v>
      </c>
      <c r="H16" s="67">
        <f>E16-F16</f>
        <v>0</v>
      </c>
      <c r="I16" s="68">
        <v>0</v>
      </c>
      <c r="J16" s="68">
        <v>0</v>
      </c>
      <c r="K16" s="69">
        <v>0</v>
      </c>
      <c r="L16" s="70">
        <v>0</v>
      </c>
      <c r="M16" s="67">
        <v>39</v>
      </c>
      <c r="N16" s="67">
        <v>38</v>
      </c>
      <c r="O16" s="67">
        <v>30</v>
      </c>
      <c r="P16" s="67">
        <v>20</v>
      </c>
      <c r="Q16" s="67">
        <f>N16-O16</f>
        <v>8</v>
      </c>
      <c r="R16" s="68">
        <f>N16*1/M16</f>
        <v>0.97435897435897434</v>
      </c>
      <c r="S16" s="68">
        <f>Q16*1/N16</f>
        <v>0.21052631578947367</v>
      </c>
      <c r="T16" s="69">
        <f>M16-L16</f>
        <v>39</v>
      </c>
      <c r="U16" s="70">
        <f>L16+C16</f>
        <v>0</v>
      </c>
      <c r="V16" s="67">
        <f>M16+D16</f>
        <v>39</v>
      </c>
      <c r="W16" s="67">
        <f>E16+N16</f>
        <v>38</v>
      </c>
      <c r="X16" s="471"/>
      <c r="Y16" s="468"/>
      <c r="Z16" s="472"/>
      <c r="AA16" s="77">
        <f>P16</f>
        <v>20</v>
      </c>
      <c r="AB16" s="72">
        <f>W16-Z16</f>
        <v>38</v>
      </c>
      <c r="AC16" s="73">
        <f>W16*1/V16</f>
        <v>0.97435897435897434</v>
      </c>
      <c r="AD16" s="74">
        <f>AB16*1/W16</f>
        <v>1</v>
      </c>
      <c r="AE16" s="75">
        <f>V16-U16</f>
        <v>39</v>
      </c>
      <c r="AF16" s="76">
        <v>0</v>
      </c>
      <c r="AG16" s="473"/>
      <c r="AH16" s="503"/>
    </row>
    <row r="17" spans="2:34" x14ac:dyDescent="0.25">
      <c r="B17" s="64" t="s">
        <v>127</v>
      </c>
      <c r="C17" s="78">
        <v>17</v>
      </c>
      <c r="D17" s="66"/>
      <c r="E17" s="67"/>
      <c r="F17" s="67"/>
      <c r="G17" s="67"/>
      <c r="H17" s="67"/>
      <c r="I17" s="68"/>
      <c r="J17" s="68"/>
      <c r="K17" s="69"/>
      <c r="L17" s="70"/>
      <c r="M17" s="67"/>
      <c r="N17" s="67"/>
      <c r="O17" s="67"/>
      <c r="P17" s="67"/>
      <c r="Q17" s="67"/>
      <c r="R17" s="68"/>
      <c r="S17" s="68"/>
      <c r="T17" s="69"/>
      <c r="U17" s="70"/>
      <c r="V17" s="67"/>
      <c r="W17" s="67"/>
      <c r="X17" s="58">
        <f>C17*0.85</f>
        <v>14.45</v>
      </c>
      <c r="Y17" s="468"/>
      <c r="Z17" s="59"/>
      <c r="AA17" s="77"/>
      <c r="AB17" s="72"/>
      <c r="AC17" s="73"/>
      <c r="AD17" s="74"/>
      <c r="AE17" s="75"/>
      <c r="AF17" s="76"/>
      <c r="AG17" s="61">
        <f>Z17/C17*100-100</f>
        <v>-100</v>
      </c>
      <c r="AH17" s="503"/>
    </row>
    <row r="18" spans="2:34" x14ac:dyDescent="0.25">
      <c r="B18" s="64" t="s">
        <v>2</v>
      </c>
      <c r="C18" s="78">
        <v>35</v>
      </c>
      <c r="D18" s="66"/>
      <c r="E18" s="67"/>
      <c r="F18" s="67"/>
      <c r="G18" s="67"/>
      <c r="H18" s="67"/>
      <c r="I18" s="68"/>
      <c r="J18" s="68"/>
      <c r="K18" s="69"/>
      <c r="L18" s="70"/>
      <c r="M18" s="67"/>
      <c r="N18" s="67"/>
      <c r="O18" s="67"/>
      <c r="P18" s="67"/>
      <c r="Q18" s="67"/>
      <c r="R18" s="68"/>
      <c r="S18" s="68"/>
      <c r="T18" s="69"/>
      <c r="U18" s="70"/>
      <c r="V18" s="67"/>
      <c r="W18" s="67"/>
      <c r="X18" s="58">
        <f>C18*0.85</f>
        <v>29.75</v>
      </c>
      <c r="Y18" s="468"/>
      <c r="Z18" s="59"/>
      <c r="AA18" s="77"/>
      <c r="AB18" s="72"/>
      <c r="AC18" s="73"/>
      <c r="AD18" s="74"/>
      <c r="AE18" s="75"/>
      <c r="AF18" s="76"/>
      <c r="AG18" s="61">
        <f>Z18/C18*100-100</f>
        <v>-100</v>
      </c>
      <c r="AH18" s="503"/>
    </row>
    <row r="19" spans="2:34" x14ac:dyDescent="0.25">
      <c r="B19" s="64" t="s">
        <v>128</v>
      </c>
      <c r="C19" s="78">
        <v>40</v>
      </c>
      <c r="D19" s="66"/>
      <c r="E19" s="67"/>
      <c r="F19" s="67"/>
      <c r="G19" s="67"/>
      <c r="H19" s="67"/>
      <c r="I19" s="68"/>
      <c r="J19" s="68"/>
      <c r="K19" s="69"/>
      <c r="L19" s="70"/>
      <c r="M19" s="67"/>
      <c r="N19" s="67"/>
      <c r="O19" s="67"/>
      <c r="P19" s="67"/>
      <c r="Q19" s="67"/>
      <c r="R19" s="68"/>
      <c r="S19" s="68"/>
      <c r="T19" s="69"/>
      <c r="U19" s="70"/>
      <c r="V19" s="67"/>
      <c r="W19" s="67"/>
      <c r="X19" s="58">
        <f>C19*0.85</f>
        <v>34</v>
      </c>
      <c r="Y19" s="468"/>
      <c r="Z19" s="59"/>
      <c r="AA19" s="77"/>
      <c r="AB19" s="72"/>
      <c r="AC19" s="73"/>
      <c r="AD19" s="74"/>
      <c r="AE19" s="75"/>
      <c r="AF19" s="76"/>
      <c r="AG19" s="61">
        <f>Z19/C19*100-100</f>
        <v>-100</v>
      </c>
      <c r="AH19" s="503"/>
    </row>
    <row r="20" spans="2:34" x14ac:dyDescent="0.25">
      <c r="B20" s="64" t="s">
        <v>19</v>
      </c>
      <c r="C20" s="470">
        <v>980</v>
      </c>
      <c r="D20" s="66"/>
      <c r="E20" s="67"/>
      <c r="F20" s="67"/>
      <c r="G20" s="67"/>
      <c r="H20" s="67"/>
      <c r="I20" s="68"/>
      <c r="J20" s="68"/>
      <c r="K20" s="69"/>
      <c r="L20" s="70"/>
      <c r="M20" s="67"/>
      <c r="N20" s="67"/>
      <c r="O20" s="67"/>
      <c r="P20" s="67"/>
      <c r="Q20" s="67"/>
      <c r="R20" s="68"/>
      <c r="S20" s="68"/>
      <c r="T20" s="69"/>
      <c r="U20" s="70"/>
      <c r="V20" s="67"/>
      <c r="W20" s="67"/>
      <c r="X20" s="471">
        <f>C20*0.85</f>
        <v>833</v>
      </c>
      <c r="Y20" s="468"/>
      <c r="Z20" s="472"/>
      <c r="AA20" s="77"/>
      <c r="AB20" s="72"/>
      <c r="AC20" s="73"/>
      <c r="AD20" s="74"/>
      <c r="AE20" s="75"/>
      <c r="AF20" s="76"/>
      <c r="AG20" s="474">
        <f>Z20/C20*100-100</f>
        <v>-100</v>
      </c>
      <c r="AH20" s="503"/>
    </row>
    <row r="21" spans="2:34" x14ac:dyDescent="0.25">
      <c r="B21" s="64" t="s">
        <v>20</v>
      </c>
      <c r="C21" s="470"/>
      <c r="D21" s="66"/>
      <c r="E21" s="67"/>
      <c r="F21" s="67"/>
      <c r="G21" s="67"/>
      <c r="H21" s="67"/>
      <c r="I21" s="68"/>
      <c r="J21" s="68"/>
      <c r="K21" s="69"/>
      <c r="L21" s="70"/>
      <c r="M21" s="67"/>
      <c r="N21" s="67"/>
      <c r="O21" s="67"/>
      <c r="P21" s="67"/>
      <c r="Q21" s="67"/>
      <c r="R21" s="68"/>
      <c r="S21" s="68"/>
      <c r="T21" s="69"/>
      <c r="U21" s="70"/>
      <c r="V21" s="67"/>
      <c r="W21" s="67"/>
      <c r="X21" s="471"/>
      <c r="Y21" s="468"/>
      <c r="Z21" s="472"/>
      <c r="AA21" s="77"/>
      <c r="AB21" s="72"/>
      <c r="AC21" s="73"/>
      <c r="AD21" s="74"/>
      <c r="AE21" s="75"/>
      <c r="AF21" s="76"/>
      <c r="AG21" s="474"/>
      <c r="AH21" s="503"/>
    </row>
    <row r="22" spans="2:34" x14ac:dyDescent="0.25">
      <c r="B22" s="64" t="s">
        <v>21</v>
      </c>
      <c r="C22" s="470"/>
      <c r="D22" s="66"/>
      <c r="E22" s="67"/>
      <c r="F22" s="67"/>
      <c r="G22" s="67"/>
      <c r="H22" s="67"/>
      <c r="I22" s="68"/>
      <c r="J22" s="68"/>
      <c r="K22" s="69"/>
      <c r="L22" s="70"/>
      <c r="M22" s="67"/>
      <c r="N22" s="67"/>
      <c r="O22" s="67"/>
      <c r="P22" s="67"/>
      <c r="Q22" s="67"/>
      <c r="R22" s="68"/>
      <c r="S22" s="68"/>
      <c r="T22" s="69"/>
      <c r="U22" s="70"/>
      <c r="V22" s="67"/>
      <c r="W22" s="67"/>
      <c r="X22" s="471"/>
      <c r="Y22" s="468"/>
      <c r="Z22" s="472"/>
      <c r="AA22" s="77"/>
      <c r="AB22" s="72"/>
      <c r="AC22" s="73"/>
      <c r="AD22" s="74"/>
      <c r="AE22" s="75"/>
      <c r="AF22" s="76"/>
      <c r="AG22" s="474"/>
      <c r="AH22" s="503"/>
    </row>
    <row r="23" spans="2:34" x14ac:dyDescent="0.25">
      <c r="B23" s="64" t="s">
        <v>129</v>
      </c>
      <c r="C23" s="78">
        <v>304</v>
      </c>
      <c r="D23" s="66"/>
      <c r="E23" s="67"/>
      <c r="F23" s="67"/>
      <c r="G23" s="67"/>
      <c r="H23" s="67"/>
      <c r="I23" s="68"/>
      <c r="J23" s="68"/>
      <c r="K23" s="69"/>
      <c r="L23" s="70"/>
      <c r="M23" s="67"/>
      <c r="N23" s="67"/>
      <c r="O23" s="67"/>
      <c r="P23" s="67"/>
      <c r="Q23" s="67"/>
      <c r="R23" s="68"/>
      <c r="S23" s="68"/>
      <c r="T23" s="69"/>
      <c r="U23" s="70"/>
      <c r="V23" s="67"/>
      <c r="W23" s="67"/>
      <c r="X23" s="58">
        <f t="shared" ref="X23:X31" si="2">C23*0.85</f>
        <v>258.39999999999998</v>
      </c>
      <c r="Y23" s="468"/>
      <c r="Z23" s="59"/>
      <c r="AA23" s="77"/>
      <c r="AB23" s="72"/>
      <c r="AC23" s="73"/>
      <c r="AD23" s="74"/>
      <c r="AE23" s="75"/>
      <c r="AF23" s="76"/>
      <c r="AG23" s="61">
        <f t="shared" ref="AG23:AG31" si="3">Z23/C23*100-100</f>
        <v>-100</v>
      </c>
      <c r="AH23" s="503"/>
    </row>
    <row r="24" spans="2:34" x14ac:dyDescent="0.25">
      <c r="B24" s="64" t="s">
        <v>130</v>
      </c>
      <c r="C24" s="78">
        <v>48</v>
      </c>
      <c r="D24" s="66"/>
      <c r="E24" s="67"/>
      <c r="F24" s="67"/>
      <c r="G24" s="67"/>
      <c r="H24" s="67"/>
      <c r="I24" s="68"/>
      <c r="J24" s="68"/>
      <c r="K24" s="69"/>
      <c r="L24" s="70"/>
      <c r="M24" s="67"/>
      <c r="N24" s="67"/>
      <c r="O24" s="67"/>
      <c r="P24" s="67"/>
      <c r="Q24" s="67"/>
      <c r="R24" s="68"/>
      <c r="S24" s="68"/>
      <c r="T24" s="69"/>
      <c r="U24" s="70"/>
      <c r="V24" s="67"/>
      <c r="W24" s="67"/>
      <c r="X24" s="58">
        <f t="shared" si="2"/>
        <v>40.799999999999997</v>
      </c>
      <c r="Y24" s="468"/>
      <c r="Z24" s="59"/>
      <c r="AA24" s="77"/>
      <c r="AB24" s="72"/>
      <c r="AC24" s="73"/>
      <c r="AD24" s="74"/>
      <c r="AE24" s="75"/>
      <c r="AF24" s="76"/>
      <c r="AG24" s="61">
        <f t="shared" si="3"/>
        <v>-100</v>
      </c>
      <c r="AH24" s="503"/>
    </row>
    <row r="25" spans="2:34" x14ac:dyDescent="0.25">
      <c r="B25" s="64" t="s">
        <v>22</v>
      </c>
      <c r="C25" s="78">
        <v>318</v>
      </c>
      <c r="D25" s="66"/>
      <c r="E25" s="67"/>
      <c r="F25" s="67"/>
      <c r="G25" s="67"/>
      <c r="H25" s="67"/>
      <c r="I25" s="68"/>
      <c r="J25" s="68"/>
      <c r="K25" s="69"/>
      <c r="L25" s="70"/>
      <c r="M25" s="67"/>
      <c r="N25" s="67"/>
      <c r="O25" s="67"/>
      <c r="P25" s="67"/>
      <c r="Q25" s="67"/>
      <c r="R25" s="68"/>
      <c r="S25" s="68"/>
      <c r="T25" s="69"/>
      <c r="U25" s="70"/>
      <c r="V25" s="67"/>
      <c r="W25" s="67"/>
      <c r="X25" s="58">
        <f t="shared" si="2"/>
        <v>270.3</v>
      </c>
      <c r="Y25" s="468"/>
      <c r="Z25" s="59"/>
      <c r="AA25" s="77"/>
      <c r="AB25" s="72"/>
      <c r="AC25" s="73"/>
      <c r="AD25" s="74"/>
      <c r="AE25" s="75"/>
      <c r="AF25" s="76"/>
      <c r="AG25" s="61">
        <f t="shared" si="3"/>
        <v>-100</v>
      </c>
      <c r="AH25" s="503"/>
    </row>
    <row r="26" spans="2:34" x14ac:dyDescent="0.25">
      <c r="B26" s="64" t="s">
        <v>4</v>
      </c>
      <c r="C26" s="78">
        <v>180</v>
      </c>
      <c r="D26" s="66"/>
      <c r="E26" s="67"/>
      <c r="F26" s="67"/>
      <c r="G26" s="67"/>
      <c r="H26" s="67"/>
      <c r="I26" s="68"/>
      <c r="J26" s="68"/>
      <c r="K26" s="69"/>
      <c r="L26" s="70"/>
      <c r="M26" s="67"/>
      <c r="N26" s="67"/>
      <c r="O26" s="67"/>
      <c r="P26" s="67"/>
      <c r="Q26" s="67"/>
      <c r="R26" s="68"/>
      <c r="S26" s="68"/>
      <c r="T26" s="69"/>
      <c r="U26" s="70"/>
      <c r="V26" s="67"/>
      <c r="W26" s="67"/>
      <c r="X26" s="58">
        <f t="shared" si="2"/>
        <v>153</v>
      </c>
      <c r="Y26" s="468"/>
      <c r="Z26" s="59"/>
      <c r="AA26" s="77"/>
      <c r="AB26" s="72"/>
      <c r="AC26" s="73"/>
      <c r="AD26" s="74"/>
      <c r="AE26" s="75"/>
      <c r="AF26" s="76"/>
      <c r="AG26" s="61">
        <f t="shared" si="3"/>
        <v>-100</v>
      </c>
      <c r="AH26" s="503"/>
    </row>
    <row r="27" spans="2:34" x14ac:dyDescent="0.25">
      <c r="B27" s="64" t="s">
        <v>5</v>
      </c>
      <c r="C27" s="78">
        <v>120</v>
      </c>
      <c r="D27" s="66"/>
      <c r="E27" s="67"/>
      <c r="F27" s="67"/>
      <c r="G27" s="67"/>
      <c r="H27" s="67"/>
      <c r="I27" s="68"/>
      <c r="J27" s="68"/>
      <c r="K27" s="69"/>
      <c r="L27" s="70"/>
      <c r="M27" s="67"/>
      <c r="N27" s="67"/>
      <c r="O27" s="67"/>
      <c r="P27" s="67"/>
      <c r="Q27" s="67"/>
      <c r="R27" s="68"/>
      <c r="S27" s="68"/>
      <c r="T27" s="69"/>
      <c r="U27" s="70"/>
      <c r="V27" s="67"/>
      <c r="W27" s="67"/>
      <c r="X27" s="58">
        <f t="shared" si="2"/>
        <v>102</v>
      </c>
      <c r="Y27" s="468"/>
      <c r="Z27" s="59"/>
      <c r="AA27" s="77"/>
      <c r="AB27" s="72"/>
      <c r="AC27" s="73"/>
      <c r="AD27" s="74"/>
      <c r="AE27" s="75"/>
      <c r="AF27" s="76"/>
      <c r="AG27" s="61">
        <f t="shared" si="3"/>
        <v>-100</v>
      </c>
      <c r="AH27" s="503"/>
    </row>
    <row r="28" spans="2:34" x14ac:dyDescent="0.25">
      <c r="B28" s="64" t="s">
        <v>23</v>
      </c>
      <c r="C28" s="81">
        <v>2000</v>
      </c>
      <c r="D28" s="66"/>
      <c r="E28" s="67"/>
      <c r="F28" s="67"/>
      <c r="G28" s="67"/>
      <c r="H28" s="67"/>
      <c r="I28" s="68"/>
      <c r="J28" s="68"/>
      <c r="K28" s="69"/>
      <c r="L28" s="70"/>
      <c r="M28" s="67"/>
      <c r="N28" s="67"/>
      <c r="O28" s="67"/>
      <c r="P28" s="67"/>
      <c r="Q28" s="67"/>
      <c r="R28" s="68"/>
      <c r="S28" s="68"/>
      <c r="T28" s="69"/>
      <c r="U28" s="70"/>
      <c r="V28" s="67"/>
      <c r="W28" s="67"/>
      <c r="X28" s="58">
        <f t="shared" si="2"/>
        <v>1700</v>
      </c>
      <c r="Y28" s="468"/>
      <c r="Z28" s="79"/>
      <c r="AA28" s="77"/>
      <c r="AB28" s="72"/>
      <c r="AC28" s="73"/>
      <c r="AD28" s="74"/>
      <c r="AE28" s="75"/>
      <c r="AF28" s="76"/>
      <c r="AG28" s="80">
        <f t="shared" si="3"/>
        <v>-100</v>
      </c>
      <c r="AH28" s="503"/>
    </row>
    <row r="29" spans="2:34" x14ac:dyDescent="0.25">
      <c r="B29" s="64" t="s">
        <v>24</v>
      </c>
      <c r="C29" s="78">
        <v>200</v>
      </c>
      <c r="D29" s="66"/>
      <c r="E29" s="67"/>
      <c r="F29" s="67"/>
      <c r="G29" s="67"/>
      <c r="H29" s="67"/>
      <c r="I29" s="68"/>
      <c r="J29" s="68"/>
      <c r="K29" s="69"/>
      <c r="L29" s="70"/>
      <c r="M29" s="67"/>
      <c r="N29" s="67"/>
      <c r="O29" s="67"/>
      <c r="P29" s="67"/>
      <c r="Q29" s="67"/>
      <c r="R29" s="68"/>
      <c r="S29" s="68"/>
      <c r="T29" s="69"/>
      <c r="U29" s="70"/>
      <c r="V29" s="67"/>
      <c r="W29" s="67"/>
      <c r="X29" s="58">
        <f t="shared" si="2"/>
        <v>170</v>
      </c>
      <c r="Y29" s="468"/>
      <c r="Z29" s="59"/>
      <c r="AA29" s="77"/>
      <c r="AB29" s="72"/>
      <c r="AC29" s="73"/>
      <c r="AD29" s="74"/>
      <c r="AE29" s="75"/>
      <c r="AF29" s="76"/>
      <c r="AG29" s="61">
        <f t="shared" si="3"/>
        <v>-100</v>
      </c>
      <c r="AH29" s="503"/>
    </row>
    <row r="30" spans="2:34" x14ac:dyDescent="0.25">
      <c r="B30" s="64" t="s">
        <v>25</v>
      </c>
      <c r="C30" s="78">
        <v>170</v>
      </c>
      <c r="D30" s="66"/>
      <c r="E30" s="67"/>
      <c r="F30" s="67"/>
      <c r="G30" s="67"/>
      <c r="H30" s="67"/>
      <c r="I30" s="68"/>
      <c r="J30" s="68"/>
      <c r="K30" s="69"/>
      <c r="L30" s="70"/>
      <c r="M30" s="67"/>
      <c r="N30" s="67"/>
      <c r="O30" s="67"/>
      <c r="P30" s="67"/>
      <c r="Q30" s="67"/>
      <c r="R30" s="68"/>
      <c r="S30" s="68"/>
      <c r="T30" s="69"/>
      <c r="U30" s="70"/>
      <c r="V30" s="67"/>
      <c r="W30" s="67"/>
      <c r="X30" s="58">
        <f t="shared" si="2"/>
        <v>144.5</v>
      </c>
      <c r="Y30" s="468"/>
      <c r="Z30" s="59"/>
      <c r="AA30" s="77"/>
      <c r="AB30" s="72"/>
      <c r="AC30" s="73"/>
      <c r="AD30" s="74"/>
      <c r="AE30" s="75"/>
      <c r="AF30" s="76"/>
      <c r="AG30" s="61">
        <f t="shared" si="3"/>
        <v>-100</v>
      </c>
      <c r="AH30" s="503"/>
    </row>
    <row r="31" spans="2:34" x14ac:dyDescent="0.25">
      <c r="B31" s="64" t="s">
        <v>26</v>
      </c>
      <c r="C31" s="470">
        <v>120</v>
      </c>
      <c r="D31" s="66"/>
      <c r="E31" s="67"/>
      <c r="F31" s="67"/>
      <c r="G31" s="67"/>
      <c r="H31" s="67"/>
      <c r="I31" s="68"/>
      <c r="J31" s="68"/>
      <c r="K31" s="69"/>
      <c r="L31" s="70"/>
      <c r="M31" s="67"/>
      <c r="N31" s="67"/>
      <c r="O31" s="67"/>
      <c r="P31" s="67"/>
      <c r="Q31" s="67"/>
      <c r="R31" s="68"/>
      <c r="S31" s="68"/>
      <c r="T31" s="69"/>
      <c r="U31" s="70"/>
      <c r="V31" s="67"/>
      <c r="W31" s="67"/>
      <c r="X31" s="471">
        <f t="shared" si="2"/>
        <v>102</v>
      </c>
      <c r="Y31" s="468"/>
      <c r="Z31" s="472"/>
      <c r="AA31" s="77"/>
      <c r="AB31" s="72"/>
      <c r="AC31" s="73"/>
      <c r="AD31" s="74"/>
      <c r="AE31" s="75"/>
      <c r="AF31" s="76"/>
      <c r="AG31" s="473">
        <f t="shared" si="3"/>
        <v>-100</v>
      </c>
      <c r="AH31" s="503"/>
    </row>
    <row r="32" spans="2:34" x14ac:dyDescent="0.25">
      <c r="B32" s="64" t="s">
        <v>27</v>
      </c>
      <c r="C32" s="470"/>
      <c r="D32" s="66"/>
      <c r="E32" s="67"/>
      <c r="F32" s="67"/>
      <c r="G32" s="67"/>
      <c r="H32" s="67"/>
      <c r="I32" s="68"/>
      <c r="J32" s="68"/>
      <c r="K32" s="69"/>
      <c r="L32" s="70"/>
      <c r="M32" s="67"/>
      <c r="N32" s="67"/>
      <c r="O32" s="67"/>
      <c r="P32" s="67"/>
      <c r="Q32" s="67"/>
      <c r="R32" s="68"/>
      <c r="S32" s="68"/>
      <c r="T32" s="69"/>
      <c r="U32" s="70"/>
      <c r="V32" s="67"/>
      <c r="W32" s="67"/>
      <c r="X32" s="471"/>
      <c r="Y32" s="468"/>
      <c r="Z32" s="472"/>
      <c r="AA32" s="77"/>
      <c r="AB32" s="72"/>
      <c r="AC32" s="73"/>
      <c r="AD32" s="74"/>
      <c r="AE32" s="75"/>
      <c r="AF32" s="76"/>
      <c r="AG32" s="473"/>
      <c r="AH32" s="503"/>
    </row>
    <row r="33" spans="2:34" x14ac:dyDescent="0.25">
      <c r="B33" s="64" t="s">
        <v>28</v>
      </c>
      <c r="C33" s="78">
        <v>44</v>
      </c>
      <c r="D33" s="66"/>
      <c r="E33" s="67"/>
      <c r="F33" s="67"/>
      <c r="G33" s="67"/>
      <c r="H33" s="67"/>
      <c r="I33" s="68"/>
      <c r="J33" s="68"/>
      <c r="K33" s="69"/>
      <c r="L33" s="70"/>
      <c r="M33" s="67"/>
      <c r="N33" s="67"/>
      <c r="O33" s="67"/>
      <c r="P33" s="67"/>
      <c r="Q33" s="67"/>
      <c r="R33" s="68"/>
      <c r="S33" s="68"/>
      <c r="T33" s="69"/>
      <c r="U33" s="70"/>
      <c r="V33" s="67"/>
      <c r="W33" s="67"/>
      <c r="X33" s="58">
        <f t="shared" ref="X33:X41" si="4">C33*0.85</f>
        <v>37.4</v>
      </c>
      <c r="Y33" s="468"/>
      <c r="Z33" s="59"/>
      <c r="AA33" s="77"/>
      <c r="AB33" s="72"/>
      <c r="AC33" s="73"/>
      <c r="AD33" s="74"/>
      <c r="AE33" s="75"/>
      <c r="AF33" s="76"/>
      <c r="AG33" s="61">
        <f t="shared" ref="AG33:AG41" si="5">Z33/C33*100-100</f>
        <v>-100</v>
      </c>
      <c r="AH33" s="503"/>
    </row>
    <row r="34" spans="2:34" x14ac:dyDescent="0.25">
      <c r="B34" s="64" t="s">
        <v>29</v>
      </c>
      <c r="C34" s="78">
        <v>231</v>
      </c>
      <c r="D34" s="66"/>
      <c r="E34" s="67"/>
      <c r="F34" s="67"/>
      <c r="G34" s="67"/>
      <c r="H34" s="67"/>
      <c r="I34" s="68"/>
      <c r="J34" s="68"/>
      <c r="K34" s="69"/>
      <c r="L34" s="70"/>
      <c r="M34" s="67"/>
      <c r="N34" s="67"/>
      <c r="O34" s="67"/>
      <c r="P34" s="67"/>
      <c r="Q34" s="67"/>
      <c r="R34" s="68"/>
      <c r="S34" s="68"/>
      <c r="T34" s="69"/>
      <c r="U34" s="70"/>
      <c r="V34" s="67"/>
      <c r="W34" s="67"/>
      <c r="X34" s="58">
        <f t="shared" si="4"/>
        <v>196.35</v>
      </c>
      <c r="Y34" s="468"/>
      <c r="Z34" s="59"/>
      <c r="AA34" s="77"/>
      <c r="AB34" s="72"/>
      <c r="AC34" s="73"/>
      <c r="AD34" s="74"/>
      <c r="AE34" s="75"/>
      <c r="AF34" s="76"/>
      <c r="AG34" s="61">
        <f t="shared" si="5"/>
        <v>-100</v>
      </c>
      <c r="AH34" s="503"/>
    </row>
    <row r="35" spans="2:34" x14ac:dyDescent="0.25">
      <c r="B35" s="64" t="s">
        <v>7</v>
      </c>
      <c r="C35" s="78">
        <v>130</v>
      </c>
      <c r="D35" s="66"/>
      <c r="E35" s="67"/>
      <c r="F35" s="67"/>
      <c r="G35" s="67"/>
      <c r="H35" s="67"/>
      <c r="I35" s="68"/>
      <c r="J35" s="68"/>
      <c r="K35" s="69"/>
      <c r="L35" s="70"/>
      <c r="M35" s="67"/>
      <c r="N35" s="67"/>
      <c r="O35" s="67"/>
      <c r="P35" s="67"/>
      <c r="Q35" s="67"/>
      <c r="R35" s="68"/>
      <c r="S35" s="68"/>
      <c r="T35" s="69"/>
      <c r="U35" s="70"/>
      <c r="V35" s="67"/>
      <c r="W35" s="67"/>
      <c r="X35" s="58">
        <f t="shared" si="4"/>
        <v>110.5</v>
      </c>
      <c r="Y35" s="468"/>
      <c r="Z35" s="59"/>
      <c r="AA35" s="77"/>
      <c r="AB35" s="72"/>
      <c r="AC35" s="73"/>
      <c r="AD35" s="74"/>
      <c r="AE35" s="75"/>
      <c r="AF35" s="76"/>
      <c r="AG35" s="61">
        <f t="shared" si="5"/>
        <v>-100</v>
      </c>
      <c r="AH35" s="503"/>
    </row>
    <row r="36" spans="2:34" x14ac:dyDescent="0.25">
      <c r="B36" s="64" t="s">
        <v>131</v>
      </c>
      <c r="C36" s="78">
        <v>89</v>
      </c>
      <c r="D36" s="66"/>
      <c r="E36" s="67"/>
      <c r="F36" s="67"/>
      <c r="G36" s="67"/>
      <c r="H36" s="67"/>
      <c r="I36" s="68"/>
      <c r="J36" s="68"/>
      <c r="K36" s="69"/>
      <c r="L36" s="70"/>
      <c r="M36" s="67"/>
      <c r="N36" s="67"/>
      <c r="O36" s="67"/>
      <c r="P36" s="67"/>
      <c r="Q36" s="67"/>
      <c r="R36" s="68"/>
      <c r="S36" s="68"/>
      <c r="T36" s="69"/>
      <c r="U36" s="70"/>
      <c r="V36" s="67"/>
      <c r="W36" s="67"/>
      <c r="X36" s="58">
        <f t="shared" si="4"/>
        <v>75.649999999999991</v>
      </c>
      <c r="Y36" s="468"/>
      <c r="Z36" s="59"/>
      <c r="AA36" s="77"/>
      <c r="AB36" s="72"/>
      <c r="AC36" s="73"/>
      <c r="AD36" s="74"/>
      <c r="AE36" s="75"/>
      <c r="AF36" s="76"/>
      <c r="AG36" s="61">
        <f t="shared" si="5"/>
        <v>-100</v>
      </c>
      <c r="AH36" s="503"/>
    </row>
    <row r="37" spans="2:34" x14ac:dyDescent="0.25">
      <c r="B37" s="64" t="s">
        <v>132</v>
      </c>
      <c r="C37" s="78">
        <v>81</v>
      </c>
      <c r="D37" s="66"/>
      <c r="E37" s="67"/>
      <c r="F37" s="67"/>
      <c r="G37" s="67"/>
      <c r="H37" s="67"/>
      <c r="I37" s="68"/>
      <c r="J37" s="68"/>
      <c r="K37" s="69"/>
      <c r="L37" s="70"/>
      <c r="M37" s="67"/>
      <c r="N37" s="67"/>
      <c r="O37" s="67"/>
      <c r="P37" s="67"/>
      <c r="Q37" s="67"/>
      <c r="R37" s="68"/>
      <c r="S37" s="68"/>
      <c r="T37" s="69"/>
      <c r="U37" s="70"/>
      <c r="V37" s="67"/>
      <c r="W37" s="67"/>
      <c r="X37" s="58">
        <f t="shared" si="4"/>
        <v>68.849999999999994</v>
      </c>
      <c r="Y37" s="468"/>
      <c r="Z37" s="79"/>
      <c r="AA37" s="77"/>
      <c r="AB37" s="72"/>
      <c r="AC37" s="73"/>
      <c r="AD37" s="74"/>
      <c r="AE37" s="75"/>
      <c r="AF37" s="76"/>
      <c r="AG37" s="61">
        <f t="shared" si="5"/>
        <v>-100</v>
      </c>
      <c r="AH37" s="503"/>
    </row>
    <row r="38" spans="2:34" x14ac:dyDescent="0.25">
      <c r="B38" s="64" t="s">
        <v>10</v>
      </c>
      <c r="C38" s="78">
        <v>34</v>
      </c>
      <c r="D38" s="66"/>
      <c r="E38" s="67"/>
      <c r="F38" s="67"/>
      <c r="G38" s="67"/>
      <c r="H38" s="67"/>
      <c r="I38" s="68"/>
      <c r="J38" s="68"/>
      <c r="K38" s="69"/>
      <c r="L38" s="70"/>
      <c r="M38" s="67"/>
      <c r="N38" s="67"/>
      <c r="O38" s="67"/>
      <c r="P38" s="67"/>
      <c r="Q38" s="67"/>
      <c r="R38" s="68"/>
      <c r="S38" s="68"/>
      <c r="T38" s="69"/>
      <c r="U38" s="70"/>
      <c r="V38" s="67"/>
      <c r="W38" s="67"/>
      <c r="X38" s="58">
        <f t="shared" si="4"/>
        <v>28.9</v>
      </c>
      <c r="Y38" s="468"/>
      <c r="Z38" s="65"/>
      <c r="AA38" s="77"/>
      <c r="AB38" s="72"/>
      <c r="AC38" s="73"/>
      <c r="AD38" s="74"/>
      <c r="AE38" s="75"/>
      <c r="AF38" s="76"/>
      <c r="AG38" s="61">
        <f t="shared" si="5"/>
        <v>-100</v>
      </c>
      <c r="AH38" s="503"/>
    </row>
    <row r="39" spans="2:34" x14ac:dyDescent="0.25">
      <c r="B39" s="64" t="s">
        <v>133</v>
      </c>
      <c r="C39" s="78">
        <v>30</v>
      </c>
      <c r="D39" s="66"/>
      <c r="E39" s="67"/>
      <c r="F39" s="67"/>
      <c r="G39" s="67"/>
      <c r="H39" s="67"/>
      <c r="I39" s="68"/>
      <c r="J39" s="68"/>
      <c r="K39" s="69"/>
      <c r="L39" s="70"/>
      <c r="M39" s="67"/>
      <c r="N39" s="67"/>
      <c r="O39" s="67"/>
      <c r="P39" s="67"/>
      <c r="Q39" s="67"/>
      <c r="R39" s="68"/>
      <c r="S39" s="68"/>
      <c r="T39" s="69"/>
      <c r="U39" s="70"/>
      <c r="V39" s="67"/>
      <c r="W39" s="67"/>
      <c r="X39" s="58">
        <f t="shared" si="4"/>
        <v>25.5</v>
      </c>
      <c r="Y39" s="468"/>
      <c r="Z39" s="78"/>
      <c r="AA39" s="77"/>
      <c r="AB39" s="72"/>
      <c r="AC39" s="73"/>
      <c r="AD39" s="74"/>
      <c r="AE39" s="75"/>
      <c r="AF39" s="76"/>
      <c r="AG39" s="80">
        <f t="shared" si="5"/>
        <v>-100</v>
      </c>
      <c r="AH39" s="503"/>
    </row>
    <row r="40" spans="2:34" x14ac:dyDescent="0.25">
      <c r="B40" s="64" t="s">
        <v>134</v>
      </c>
      <c r="C40" s="78">
        <v>30</v>
      </c>
      <c r="D40" s="66"/>
      <c r="E40" s="67"/>
      <c r="F40" s="67"/>
      <c r="G40" s="67"/>
      <c r="H40" s="67"/>
      <c r="I40" s="68"/>
      <c r="J40" s="68"/>
      <c r="K40" s="69"/>
      <c r="L40" s="70"/>
      <c r="M40" s="67"/>
      <c r="N40" s="67"/>
      <c r="O40" s="67"/>
      <c r="P40" s="67"/>
      <c r="Q40" s="67"/>
      <c r="R40" s="68"/>
      <c r="S40" s="68"/>
      <c r="T40" s="69"/>
      <c r="U40" s="70"/>
      <c r="V40" s="67"/>
      <c r="W40" s="67"/>
      <c r="X40" s="58">
        <f t="shared" si="4"/>
        <v>25.5</v>
      </c>
      <c r="Y40" s="468"/>
      <c r="Z40" s="65"/>
      <c r="AA40" s="77"/>
      <c r="AB40" s="72"/>
      <c r="AC40" s="73"/>
      <c r="AD40" s="74"/>
      <c r="AE40" s="75"/>
      <c r="AF40" s="76"/>
      <c r="AG40" s="61">
        <f t="shared" si="5"/>
        <v>-100</v>
      </c>
      <c r="AH40" s="503"/>
    </row>
    <row r="41" spans="2:34" x14ac:dyDescent="0.25">
      <c r="B41" s="82" t="s">
        <v>135</v>
      </c>
      <c r="C41" s="83">
        <v>12</v>
      </c>
      <c r="D41" s="66"/>
      <c r="E41" s="67"/>
      <c r="F41" s="67"/>
      <c r="G41" s="67"/>
      <c r="H41" s="67"/>
      <c r="I41" s="68"/>
      <c r="J41" s="68"/>
      <c r="K41" s="69"/>
      <c r="L41" s="70"/>
      <c r="M41" s="67"/>
      <c r="N41" s="67"/>
      <c r="O41" s="67"/>
      <c r="P41" s="67"/>
      <c r="Q41" s="67"/>
      <c r="R41" s="68"/>
      <c r="S41" s="68"/>
      <c r="T41" s="69"/>
      <c r="U41" s="70"/>
      <c r="V41" s="67"/>
      <c r="W41" s="67"/>
      <c r="X41" s="58">
        <f t="shared" si="4"/>
        <v>10.199999999999999</v>
      </c>
      <c r="Y41" s="468"/>
      <c r="Z41" s="84"/>
      <c r="AA41" s="77"/>
      <c r="AB41" s="72"/>
      <c r="AC41" s="73"/>
      <c r="AD41" s="74"/>
      <c r="AE41" s="75"/>
      <c r="AF41" s="76"/>
      <c r="AG41" s="61">
        <f t="shared" si="5"/>
        <v>-100</v>
      </c>
      <c r="AH41" s="503"/>
    </row>
    <row r="42" spans="2:34" x14ac:dyDescent="0.25">
      <c r="B42" s="85" t="s">
        <v>31</v>
      </c>
      <c r="C42" s="86">
        <v>7190</v>
      </c>
      <c r="D42" s="66"/>
      <c r="E42" s="67"/>
      <c r="F42" s="67"/>
      <c r="G42" s="67"/>
      <c r="H42" s="67"/>
      <c r="I42" s="68"/>
      <c r="J42" s="68"/>
      <c r="K42" s="69"/>
      <c r="L42" s="70"/>
      <c r="M42" s="67"/>
      <c r="N42" s="67"/>
      <c r="O42" s="67"/>
      <c r="P42" s="67"/>
      <c r="Q42" s="67"/>
      <c r="R42" s="68"/>
      <c r="S42" s="68"/>
      <c r="T42" s="69"/>
      <c r="U42" s="70"/>
      <c r="V42" s="67"/>
      <c r="W42" s="67"/>
      <c r="X42" s="58"/>
      <c r="Y42" s="468"/>
      <c r="Z42" s="86">
        <f>SUM(Z8:Z41)</f>
        <v>0</v>
      </c>
      <c r="AA42" s="77"/>
      <c r="AB42" s="72"/>
      <c r="AC42" s="73"/>
      <c r="AD42" s="74"/>
      <c r="AE42" s="75"/>
      <c r="AF42" s="76"/>
      <c r="AG42" s="61"/>
      <c r="AH42" s="503"/>
    </row>
    <row r="43" spans="2:34" x14ac:dyDescent="0.25">
      <c r="B43" s="87" t="s">
        <v>136</v>
      </c>
      <c r="C43" s="88">
        <v>900</v>
      </c>
      <c r="D43" s="67"/>
      <c r="E43" s="67"/>
      <c r="F43" s="67"/>
      <c r="G43" s="67"/>
      <c r="H43" s="67"/>
      <c r="I43" s="68"/>
      <c r="J43" s="68"/>
      <c r="K43" s="69"/>
      <c r="L43" s="70"/>
      <c r="M43" s="67"/>
      <c r="N43" s="67"/>
      <c r="O43" s="67"/>
      <c r="P43" s="67"/>
      <c r="Q43" s="67"/>
      <c r="R43" s="68"/>
      <c r="S43" s="68"/>
      <c r="T43" s="69"/>
      <c r="U43" s="70"/>
      <c r="V43" s="67"/>
      <c r="W43" s="67"/>
      <c r="X43" s="58"/>
      <c r="Y43" s="468"/>
      <c r="Z43" s="89"/>
      <c r="AA43" s="77"/>
      <c r="AB43" s="72"/>
      <c r="AC43" s="73"/>
      <c r="AD43" s="74"/>
      <c r="AE43" s="75"/>
      <c r="AF43" s="76"/>
      <c r="AG43" s="61"/>
      <c r="AH43" s="503"/>
    </row>
    <row r="44" spans="2:34" ht="37.5" customHeight="1" x14ac:dyDescent="0.25">
      <c r="B44" s="90" t="s">
        <v>192</v>
      </c>
      <c r="C44" s="91" t="s">
        <v>138</v>
      </c>
      <c r="D44" s="67"/>
      <c r="E44" s="67"/>
      <c r="F44" s="67"/>
      <c r="G44" s="67"/>
      <c r="H44" s="67"/>
      <c r="I44" s="68"/>
      <c r="J44" s="68"/>
      <c r="K44" s="69"/>
      <c r="L44" s="70"/>
      <c r="M44" s="67"/>
      <c r="N44" s="67"/>
      <c r="O44" s="67"/>
      <c r="P44" s="67"/>
      <c r="Q44" s="67"/>
      <c r="R44" s="68"/>
      <c r="S44" s="68"/>
      <c r="T44" s="69"/>
      <c r="U44" s="70"/>
      <c r="V44" s="67"/>
      <c r="W44" s="67"/>
      <c r="X44" s="58">
        <v>351</v>
      </c>
      <c r="Y44" s="468"/>
      <c r="Z44" s="235"/>
      <c r="AA44" s="77"/>
      <c r="AB44" s="72"/>
      <c r="AC44" s="73"/>
      <c r="AD44" s="74"/>
      <c r="AE44" s="75"/>
      <c r="AF44" s="76"/>
      <c r="AG44" s="61" t="e">
        <f>Z44/C44*100-100</f>
        <v>#VALUE!</v>
      </c>
      <c r="AH44" s="503"/>
    </row>
    <row r="45" spans="2:34" x14ac:dyDescent="0.25">
      <c r="B45" s="29" t="s">
        <v>13</v>
      </c>
      <c r="C45" s="92">
        <f>C42+C43</f>
        <v>8090</v>
      </c>
      <c r="D45" s="93"/>
      <c r="E45" s="94"/>
      <c r="F45" s="94"/>
      <c r="G45" s="94"/>
      <c r="H45" s="94"/>
      <c r="I45" s="95"/>
      <c r="J45" s="95"/>
      <c r="K45" s="96"/>
      <c r="L45" s="97"/>
      <c r="M45" s="94"/>
      <c r="N45" s="94"/>
      <c r="O45" s="94"/>
      <c r="P45" s="94"/>
      <c r="Q45" s="94"/>
      <c r="R45" s="95"/>
      <c r="S45" s="95"/>
      <c r="T45" s="96"/>
      <c r="U45" s="97"/>
      <c r="V45" s="94"/>
      <c r="W45" s="94"/>
      <c r="X45" s="98">
        <f>SUM(X8:X44)</f>
        <v>6463</v>
      </c>
      <c r="Y45" s="468"/>
      <c r="Z45" s="99">
        <f>Z44+Z43+Z42</f>
        <v>0</v>
      </c>
      <c r="AA45" s="77"/>
      <c r="AB45" s="72"/>
      <c r="AC45" s="73"/>
      <c r="AD45" s="74"/>
      <c r="AE45" s="75"/>
      <c r="AF45" s="76"/>
      <c r="AG45" s="61">
        <f>Z45/C45*100-100</f>
        <v>-100</v>
      </c>
      <c r="AH45" s="503"/>
    </row>
    <row r="46" spans="2:34" x14ac:dyDescent="0.25">
      <c r="B46" s="4"/>
      <c r="C46" s="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5"/>
      <c r="AA46" s="6"/>
      <c r="AB46" s="6"/>
      <c r="AC46" s="6"/>
      <c r="AD46" s="6"/>
      <c r="AE46" s="100"/>
      <c r="AF46"/>
      <c r="AG46"/>
    </row>
    <row r="47" spans="2:34" ht="23.25" x14ac:dyDescent="0.25">
      <c r="B47" s="101" t="s">
        <v>139</v>
      </c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5"/>
      <c r="AA47" s="6"/>
      <c r="AB47" s="6"/>
      <c r="AC47" s="6"/>
      <c r="AD47" s="6"/>
      <c r="AE47" s="100"/>
      <c r="AF47"/>
      <c r="AG47"/>
    </row>
    <row r="48" spans="2:34" x14ac:dyDescent="0.25">
      <c r="B48" s="4"/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5"/>
      <c r="AA48" s="6"/>
      <c r="AB48" s="6"/>
      <c r="AC48" s="6"/>
      <c r="AD48" s="6"/>
      <c r="AE48" s="100"/>
      <c r="AF48"/>
      <c r="AG48"/>
    </row>
    <row r="49" spans="2:34" ht="18.75" customHeight="1" x14ac:dyDescent="0.25">
      <c r="B49" s="462" t="s">
        <v>140</v>
      </c>
      <c r="C49" s="462" t="s">
        <v>106</v>
      </c>
      <c r="D49" s="462"/>
      <c r="E49" s="462"/>
      <c r="F49" s="462"/>
      <c r="G49" s="462"/>
      <c r="H49" s="462"/>
      <c r="I49" s="462"/>
      <c r="J49" s="462"/>
      <c r="K49" s="462"/>
      <c r="L49" s="462"/>
      <c r="M49" s="462"/>
      <c r="N49" s="462"/>
      <c r="O49" s="462"/>
      <c r="P49" s="462"/>
      <c r="Q49" s="462"/>
      <c r="R49" s="462"/>
      <c r="S49" s="462"/>
      <c r="T49" s="462"/>
      <c r="U49" s="462"/>
      <c r="V49" s="462"/>
      <c r="W49" s="462"/>
      <c r="X49" s="462"/>
      <c r="Y49" s="462"/>
      <c r="Z49" s="475" t="s">
        <v>190</v>
      </c>
      <c r="AA49" s="475"/>
      <c r="AB49" s="475"/>
      <c r="AC49" s="475"/>
      <c r="AD49" s="475"/>
      <c r="AE49" s="475"/>
      <c r="AF49" s="475"/>
      <c r="AG49" s="475"/>
      <c r="AH49" s="475"/>
    </row>
    <row r="50" spans="2:34" ht="18.75" customHeight="1" x14ac:dyDescent="0.25">
      <c r="B50" s="462"/>
      <c r="C50" s="465" t="s">
        <v>1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476" t="s">
        <v>141</v>
      </c>
      <c r="Y50" s="466" t="s">
        <v>111</v>
      </c>
      <c r="Z50" s="477" t="s">
        <v>54</v>
      </c>
      <c r="AA50" s="102"/>
      <c r="AB50" s="102"/>
      <c r="AC50" s="102"/>
      <c r="AD50" s="102"/>
      <c r="AE50" s="102"/>
      <c r="AF50" s="103"/>
      <c r="AG50" s="467" t="s">
        <v>117</v>
      </c>
      <c r="AH50" s="467" t="s">
        <v>191</v>
      </c>
    </row>
    <row r="51" spans="2:34" x14ac:dyDescent="0.25">
      <c r="B51" s="462"/>
      <c r="C51" s="465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476"/>
      <c r="Y51" s="466"/>
      <c r="Z51" s="477"/>
      <c r="AA51" s="104"/>
      <c r="AB51" s="104"/>
      <c r="AC51" s="104"/>
      <c r="AD51" s="104"/>
      <c r="AE51" s="104"/>
      <c r="AF51" s="105"/>
      <c r="AG51" s="467"/>
      <c r="AH51" s="467"/>
    </row>
    <row r="52" spans="2:34" x14ac:dyDescent="0.25">
      <c r="B52" s="106" t="s">
        <v>142</v>
      </c>
      <c r="C52" s="107">
        <v>11300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9">
        <f>C52*0.95</f>
        <v>10735</v>
      </c>
      <c r="Y52" s="478">
        <v>0.85</v>
      </c>
      <c r="Z52" s="110"/>
      <c r="AA52"/>
      <c r="AB52"/>
      <c r="AC52"/>
      <c r="AD52"/>
      <c r="AE52"/>
      <c r="AF52"/>
      <c r="AG52" s="111">
        <f>Z52/C52*100-100</f>
        <v>-100</v>
      </c>
      <c r="AH52" s="479">
        <f>Z56/C56</f>
        <v>0</v>
      </c>
    </row>
    <row r="53" spans="2:34" x14ac:dyDescent="0.25">
      <c r="B53" s="112" t="s">
        <v>143</v>
      </c>
      <c r="C53" s="113">
        <v>4800</v>
      </c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5">
        <f>C53*0.95</f>
        <v>4560</v>
      </c>
      <c r="Y53" s="478"/>
      <c r="Z53" s="81"/>
      <c r="AA53"/>
      <c r="AB53"/>
      <c r="AC53"/>
      <c r="AD53"/>
      <c r="AE53"/>
      <c r="AF53"/>
      <c r="AG53" s="111">
        <f>Z53/C53*100-100</f>
        <v>-100</v>
      </c>
      <c r="AH53" s="479"/>
    </row>
    <row r="54" spans="2:34" x14ac:dyDescent="0.25">
      <c r="B54" s="112" t="s">
        <v>144</v>
      </c>
      <c r="C54" s="113">
        <v>1950</v>
      </c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5">
        <f>C54*0.95</f>
        <v>1852.5</v>
      </c>
      <c r="Y54" s="478"/>
      <c r="Z54" s="81"/>
      <c r="AA54"/>
      <c r="AB54"/>
      <c r="AC54"/>
      <c r="AD54"/>
      <c r="AE54"/>
      <c r="AF54"/>
      <c r="AG54" s="111">
        <f>Z54/C54*100-100</f>
        <v>-100</v>
      </c>
      <c r="AH54" s="479"/>
    </row>
    <row r="55" spans="2:34" x14ac:dyDescent="0.25">
      <c r="B55" s="116" t="s">
        <v>145</v>
      </c>
      <c r="C55" s="117">
        <v>1400</v>
      </c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9">
        <f>C55*0.95</f>
        <v>1330</v>
      </c>
      <c r="Y55" s="478"/>
      <c r="Z55" s="120"/>
      <c r="AA55"/>
      <c r="AB55"/>
      <c r="AC55"/>
      <c r="AD55"/>
      <c r="AE55"/>
      <c r="AF55"/>
      <c r="AG55" s="121">
        <f>Z55/C55*100-100</f>
        <v>-100</v>
      </c>
      <c r="AH55" s="479"/>
    </row>
    <row r="56" spans="2:34" ht="20.25" x14ac:dyDescent="0.25">
      <c r="B56" s="122" t="s">
        <v>53</v>
      </c>
      <c r="C56" s="123">
        <f>SUM(C52:C55)</f>
        <v>19450</v>
      </c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4">
        <f>SUM(X52:X55)</f>
        <v>18477.5</v>
      </c>
      <c r="Y56" s="478"/>
      <c r="Z56" s="125">
        <f>SUM(Z52:Z55)</f>
        <v>0</v>
      </c>
      <c r="AA56"/>
      <c r="AB56"/>
      <c r="AC56"/>
      <c r="AD56"/>
      <c r="AE56"/>
      <c r="AF56"/>
      <c r="AG56" s="126">
        <f>SUM(AG52:AG55)</f>
        <v>-400</v>
      </c>
      <c r="AH56" s="479"/>
    </row>
    <row r="57" spans="2:34" x14ac:dyDescent="0.25">
      <c r="B57" s="4"/>
      <c r="C57" s="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5"/>
      <c r="AA57" s="6"/>
      <c r="AB57" s="6"/>
      <c r="AC57" s="6"/>
      <c r="AD57" s="6"/>
      <c r="AE57" s="100"/>
      <c r="AF57"/>
      <c r="AG57"/>
    </row>
    <row r="58" spans="2:34" ht="23.25" x14ac:dyDescent="0.25">
      <c r="B58" s="101" t="s">
        <v>146</v>
      </c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5"/>
      <c r="AA58" s="6"/>
      <c r="AB58" s="6"/>
      <c r="AC58" s="6"/>
      <c r="AD58" s="6"/>
      <c r="AE58" s="100"/>
      <c r="AF58"/>
      <c r="AG58"/>
    </row>
    <row r="59" spans="2:34" x14ac:dyDescent="0.25">
      <c r="B59" s="4"/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5"/>
      <c r="AA59" s="6"/>
      <c r="AB59" s="6"/>
      <c r="AC59" s="6"/>
      <c r="AD59" s="6"/>
      <c r="AE59" s="100"/>
      <c r="AF59"/>
      <c r="AG59"/>
    </row>
    <row r="60" spans="2:34" x14ac:dyDescent="0.25">
      <c r="B60" s="4"/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5"/>
      <c r="AA60" s="6"/>
      <c r="AB60" s="6"/>
      <c r="AC60" s="6"/>
      <c r="AD60" s="6"/>
      <c r="AE60" s="100"/>
      <c r="AF60"/>
      <c r="AG60"/>
    </row>
    <row r="61" spans="2:34" ht="18.75" customHeight="1" x14ac:dyDescent="0.25">
      <c r="B61" s="462" t="s">
        <v>147</v>
      </c>
      <c r="C61" s="462" t="s">
        <v>106</v>
      </c>
      <c r="D61" s="462"/>
      <c r="E61" s="462"/>
      <c r="F61" s="462"/>
      <c r="G61" s="462"/>
      <c r="H61" s="462"/>
      <c r="I61" s="462"/>
      <c r="J61" s="462"/>
      <c r="K61" s="462"/>
      <c r="L61" s="462"/>
      <c r="M61" s="462"/>
      <c r="N61" s="462"/>
      <c r="O61" s="462"/>
      <c r="P61" s="462"/>
      <c r="Q61" s="462"/>
      <c r="R61" s="462"/>
      <c r="S61" s="462"/>
      <c r="T61" s="462"/>
      <c r="U61" s="462"/>
      <c r="V61" s="462"/>
      <c r="W61" s="462"/>
      <c r="X61" s="462"/>
      <c r="Y61" s="462"/>
      <c r="Z61" s="475" t="s">
        <v>190</v>
      </c>
      <c r="AA61" s="475"/>
      <c r="AB61" s="475"/>
      <c r="AC61" s="475"/>
      <c r="AD61" s="475"/>
      <c r="AE61" s="475"/>
      <c r="AF61" s="475"/>
      <c r="AG61" s="475"/>
      <c r="AH61" s="475"/>
    </row>
    <row r="62" spans="2:34" ht="162.75" customHeight="1" x14ac:dyDescent="0.25">
      <c r="B62" s="462"/>
      <c r="C62" s="465" t="s">
        <v>1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466" t="s">
        <v>110</v>
      </c>
      <c r="Y62" s="466" t="s">
        <v>111</v>
      </c>
      <c r="Z62" s="466" t="s">
        <v>54</v>
      </c>
      <c r="AA62" s="31" t="s">
        <v>112</v>
      </c>
      <c r="AB62" s="32" t="s">
        <v>113</v>
      </c>
      <c r="AC62" s="33" t="s">
        <v>114</v>
      </c>
      <c r="AD62" s="33" t="s">
        <v>115</v>
      </c>
      <c r="AE62" s="34" t="s">
        <v>116</v>
      </c>
      <c r="AF62" s="35"/>
      <c r="AG62" s="467" t="s">
        <v>117</v>
      </c>
      <c r="AH62" s="467" t="s">
        <v>191</v>
      </c>
    </row>
    <row r="63" spans="2:34" x14ac:dyDescent="0.25">
      <c r="B63" s="462"/>
      <c r="C63" s="465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466"/>
      <c r="Y63" s="466"/>
      <c r="Z63" s="466"/>
      <c r="AA63" s="37" t="s">
        <v>119</v>
      </c>
      <c r="AB63" s="38" t="s">
        <v>120</v>
      </c>
      <c r="AC63" s="39"/>
      <c r="AD63" s="39"/>
      <c r="AE63" s="40"/>
      <c r="AF63" s="41"/>
      <c r="AG63" s="467"/>
      <c r="AH63" s="467"/>
    </row>
    <row r="64" spans="2:34" x14ac:dyDescent="0.25">
      <c r="B64" s="127" t="s">
        <v>148</v>
      </c>
      <c r="C64" s="128">
        <v>5</v>
      </c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30">
        <f t="shared" ref="X64:X71" si="6">C64*0.85</f>
        <v>4.25</v>
      </c>
      <c r="Y64" s="480">
        <v>0.85</v>
      </c>
      <c r="Z64" s="236"/>
      <c r="AA64" s="132"/>
      <c r="AB64" s="133"/>
      <c r="AC64" s="134"/>
      <c r="AD64" s="135"/>
      <c r="AE64" s="134"/>
      <c r="AF64" s="136"/>
      <c r="AG64" s="137">
        <f t="shared" ref="AG64:AG71" si="7">Z64/C64*100-100</f>
        <v>-100</v>
      </c>
      <c r="AH64" s="481">
        <f>Z89/C89</f>
        <v>0</v>
      </c>
    </row>
    <row r="65" spans="2:34" x14ac:dyDescent="0.25">
      <c r="B65" s="138" t="s">
        <v>149</v>
      </c>
      <c r="C65" s="139">
        <v>25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1">
        <f t="shared" si="6"/>
        <v>21.25</v>
      </c>
      <c r="Y65" s="480"/>
      <c r="Z65" s="237"/>
      <c r="AA65" s="143"/>
      <c r="AB65" s="144"/>
      <c r="AC65" s="145"/>
      <c r="AD65" s="146"/>
      <c r="AE65" s="145"/>
      <c r="AF65" s="147"/>
      <c r="AG65" s="148">
        <f t="shared" si="7"/>
        <v>-100</v>
      </c>
      <c r="AH65" s="481"/>
    </row>
    <row r="66" spans="2:34" x14ac:dyDescent="0.25">
      <c r="B66" s="138" t="s">
        <v>150</v>
      </c>
      <c r="C66" s="139">
        <v>16500</v>
      </c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1">
        <f t="shared" si="6"/>
        <v>14025</v>
      </c>
      <c r="Y66" s="480"/>
      <c r="Z66" s="237"/>
      <c r="AA66" s="143"/>
      <c r="AB66" s="144"/>
      <c r="AC66" s="145"/>
      <c r="AD66" s="146"/>
      <c r="AE66" s="145"/>
      <c r="AF66" s="147"/>
      <c r="AG66" s="148">
        <f t="shared" si="7"/>
        <v>-100</v>
      </c>
      <c r="AH66" s="481"/>
    </row>
    <row r="67" spans="2:34" x14ac:dyDescent="0.25">
      <c r="B67" s="138" t="s">
        <v>151</v>
      </c>
      <c r="C67" s="139">
        <v>5208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1">
        <f t="shared" si="6"/>
        <v>4426.8</v>
      </c>
      <c r="Y67" s="480"/>
      <c r="Z67" s="238"/>
      <c r="AA67" s="143"/>
      <c r="AB67" s="144"/>
      <c r="AC67" s="145"/>
      <c r="AD67" s="146"/>
      <c r="AE67" s="145"/>
      <c r="AF67" s="147"/>
      <c r="AG67" s="148">
        <f t="shared" si="7"/>
        <v>-100</v>
      </c>
      <c r="AH67" s="481"/>
    </row>
    <row r="68" spans="2:34" x14ac:dyDescent="0.25">
      <c r="B68" s="138" t="s">
        <v>34</v>
      </c>
      <c r="C68" s="139">
        <v>317</v>
      </c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1">
        <f t="shared" si="6"/>
        <v>269.45</v>
      </c>
      <c r="Y68" s="480"/>
      <c r="Z68" s="238"/>
      <c r="AA68" s="143"/>
      <c r="AB68" s="144"/>
      <c r="AC68" s="145"/>
      <c r="AD68" s="146"/>
      <c r="AE68" s="145"/>
      <c r="AF68" s="147"/>
      <c r="AG68" s="148">
        <f t="shared" si="7"/>
        <v>-100</v>
      </c>
      <c r="AH68" s="481"/>
    </row>
    <row r="69" spans="2:34" x14ac:dyDescent="0.25">
      <c r="B69" s="138" t="s">
        <v>35</v>
      </c>
      <c r="C69" s="139">
        <v>2083</v>
      </c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1">
        <f t="shared" si="6"/>
        <v>1770.55</v>
      </c>
      <c r="Y69" s="480"/>
      <c r="Z69" s="238"/>
      <c r="AA69" s="143"/>
      <c r="AB69" s="144"/>
      <c r="AC69" s="145"/>
      <c r="AD69" s="146"/>
      <c r="AE69" s="145"/>
      <c r="AF69" s="147"/>
      <c r="AG69" s="148">
        <f t="shared" si="7"/>
        <v>-100</v>
      </c>
      <c r="AH69" s="481"/>
    </row>
    <row r="70" spans="2:34" x14ac:dyDescent="0.25">
      <c r="B70" s="138" t="s">
        <v>36</v>
      </c>
      <c r="C70" s="139">
        <v>1250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1">
        <f t="shared" si="6"/>
        <v>1062.5</v>
      </c>
      <c r="Y70" s="480"/>
      <c r="Z70" s="238"/>
      <c r="AA70" s="143"/>
      <c r="AB70" s="144"/>
      <c r="AC70" s="145"/>
      <c r="AD70" s="146"/>
      <c r="AE70" s="145"/>
      <c r="AF70" s="147"/>
      <c r="AG70" s="148">
        <f t="shared" si="7"/>
        <v>-100</v>
      </c>
      <c r="AH70" s="481"/>
    </row>
    <row r="71" spans="2:34" x14ac:dyDescent="0.25">
      <c r="B71" s="138" t="s">
        <v>37</v>
      </c>
      <c r="C71" s="482">
        <v>327</v>
      </c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483">
        <f t="shared" si="6"/>
        <v>277.95</v>
      </c>
      <c r="Y71" s="480"/>
      <c r="Z71" s="504"/>
      <c r="AA71" s="143"/>
      <c r="AB71" s="144"/>
      <c r="AC71" s="145"/>
      <c r="AD71" s="146"/>
      <c r="AE71" s="145"/>
      <c r="AF71" s="147"/>
      <c r="AG71" s="485">
        <f t="shared" si="7"/>
        <v>-100</v>
      </c>
      <c r="AH71" s="481"/>
    </row>
    <row r="72" spans="2:34" x14ac:dyDescent="0.25">
      <c r="B72" s="138" t="s">
        <v>38</v>
      </c>
      <c r="C72" s="482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483"/>
      <c r="Y72" s="480"/>
      <c r="Z72" s="504"/>
      <c r="AA72" s="143"/>
      <c r="AB72" s="144"/>
      <c r="AC72" s="145"/>
      <c r="AD72" s="146"/>
      <c r="AE72" s="145"/>
      <c r="AF72" s="147"/>
      <c r="AG72" s="485"/>
      <c r="AH72" s="481"/>
    </row>
    <row r="73" spans="2:34" x14ac:dyDescent="0.25">
      <c r="B73" s="138" t="s">
        <v>39</v>
      </c>
      <c r="C73" s="482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483"/>
      <c r="Y73" s="480"/>
      <c r="Z73" s="504"/>
      <c r="AA73" s="143"/>
      <c r="AB73" s="144"/>
      <c r="AC73" s="145"/>
      <c r="AD73" s="146"/>
      <c r="AE73" s="145"/>
      <c r="AF73" s="147"/>
      <c r="AG73" s="485"/>
      <c r="AH73" s="481"/>
    </row>
    <row r="74" spans="2:34" x14ac:dyDescent="0.25">
      <c r="B74" s="138" t="s">
        <v>152</v>
      </c>
      <c r="C74" s="139">
        <v>1000</v>
      </c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1">
        <f t="shared" ref="X74:X87" si="8">C74*0.85</f>
        <v>850</v>
      </c>
      <c r="Y74" s="480"/>
      <c r="Z74" s="238"/>
      <c r="AA74" s="143"/>
      <c r="AB74" s="144"/>
      <c r="AC74" s="145"/>
      <c r="AD74" s="146"/>
      <c r="AE74" s="145"/>
      <c r="AF74" s="147"/>
      <c r="AG74" s="148">
        <f t="shared" ref="AG74:AG87" si="9">Z74/C74*100-100</f>
        <v>-100</v>
      </c>
      <c r="AH74" s="481"/>
    </row>
    <row r="75" spans="2:34" x14ac:dyDescent="0.25">
      <c r="B75" s="149" t="s">
        <v>40</v>
      </c>
      <c r="C75" s="150">
        <v>117</v>
      </c>
      <c r="D75" s="151"/>
      <c r="E75" s="151"/>
      <c r="F75" s="151"/>
      <c r="G75" s="151"/>
      <c r="H75" s="151"/>
      <c r="I75" s="152"/>
      <c r="J75" s="151"/>
      <c r="K75" s="151"/>
      <c r="L75" s="151"/>
      <c r="M75" s="151"/>
      <c r="N75" s="151"/>
      <c r="O75" s="151"/>
      <c r="P75" s="151"/>
      <c r="Q75" s="151"/>
      <c r="R75" s="152"/>
      <c r="S75" s="151"/>
      <c r="T75" s="151"/>
      <c r="U75" s="151"/>
      <c r="V75" s="151"/>
      <c r="W75" s="151"/>
      <c r="X75" s="141">
        <f t="shared" si="8"/>
        <v>99.45</v>
      </c>
      <c r="Y75" s="480"/>
      <c r="Z75" s="238"/>
      <c r="AA75" s="143"/>
      <c r="AB75" s="144"/>
      <c r="AC75" s="145"/>
      <c r="AD75" s="146"/>
      <c r="AE75" s="145"/>
      <c r="AF75" s="147"/>
      <c r="AG75" s="148">
        <f t="shared" si="9"/>
        <v>-100</v>
      </c>
      <c r="AH75" s="481"/>
    </row>
    <row r="76" spans="2:34" x14ac:dyDescent="0.25">
      <c r="B76" s="149" t="s">
        <v>41</v>
      </c>
      <c r="C76" s="150">
        <v>375</v>
      </c>
      <c r="D76" s="151"/>
      <c r="E76" s="151"/>
      <c r="F76" s="151"/>
      <c r="G76" s="151"/>
      <c r="H76" s="151"/>
      <c r="I76" s="152"/>
      <c r="J76" s="151"/>
      <c r="K76" s="151"/>
      <c r="L76" s="151"/>
      <c r="M76" s="151"/>
      <c r="N76" s="151"/>
      <c r="O76" s="151"/>
      <c r="P76" s="151"/>
      <c r="Q76" s="151"/>
      <c r="R76" s="152"/>
      <c r="S76" s="151"/>
      <c r="T76" s="151"/>
      <c r="U76" s="151"/>
      <c r="V76" s="151"/>
      <c r="W76" s="151"/>
      <c r="X76" s="141">
        <f t="shared" si="8"/>
        <v>318.75</v>
      </c>
      <c r="Y76" s="480"/>
      <c r="Z76" s="238"/>
      <c r="AA76" s="143"/>
      <c r="AB76" s="144"/>
      <c r="AC76" s="145"/>
      <c r="AD76" s="146"/>
      <c r="AE76" s="145"/>
      <c r="AF76" s="147"/>
      <c r="AG76" s="148">
        <f t="shared" si="9"/>
        <v>-100</v>
      </c>
      <c r="AH76" s="481"/>
    </row>
    <row r="77" spans="2:34" x14ac:dyDescent="0.25">
      <c r="B77" s="149" t="s">
        <v>42</v>
      </c>
      <c r="C77" s="150">
        <v>167</v>
      </c>
      <c r="D77" s="151"/>
      <c r="E77" s="151"/>
      <c r="F77" s="151"/>
      <c r="G77" s="151"/>
      <c r="H77" s="151"/>
      <c r="I77" s="152"/>
      <c r="J77" s="151"/>
      <c r="K77" s="151"/>
      <c r="L77" s="151"/>
      <c r="M77" s="151"/>
      <c r="N77" s="151"/>
      <c r="O77" s="151"/>
      <c r="P77" s="151"/>
      <c r="Q77" s="151"/>
      <c r="R77" s="152"/>
      <c r="S77" s="151"/>
      <c r="T77" s="151"/>
      <c r="U77" s="151"/>
      <c r="V77" s="151"/>
      <c r="W77" s="151"/>
      <c r="X77" s="141">
        <f t="shared" si="8"/>
        <v>141.94999999999999</v>
      </c>
      <c r="Y77" s="480"/>
      <c r="Z77" s="238"/>
      <c r="AA77" s="143"/>
      <c r="AB77" s="144"/>
      <c r="AC77" s="145"/>
      <c r="AD77" s="146"/>
      <c r="AE77" s="145"/>
      <c r="AF77" s="147"/>
      <c r="AG77" s="148">
        <f t="shared" si="9"/>
        <v>-100</v>
      </c>
      <c r="AH77" s="481"/>
    </row>
    <row r="78" spans="2:34" x14ac:dyDescent="0.25">
      <c r="B78" s="149" t="s">
        <v>43</v>
      </c>
      <c r="C78" s="150">
        <v>25</v>
      </c>
      <c r="D78" s="151"/>
      <c r="E78" s="151"/>
      <c r="F78" s="151"/>
      <c r="G78" s="151"/>
      <c r="H78" s="151"/>
      <c r="I78" s="152"/>
      <c r="J78" s="151"/>
      <c r="K78" s="151"/>
      <c r="L78" s="151"/>
      <c r="M78" s="151"/>
      <c r="N78" s="151"/>
      <c r="O78" s="151"/>
      <c r="P78" s="151"/>
      <c r="Q78" s="151"/>
      <c r="R78" s="152"/>
      <c r="S78" s="151"/>
      <c r="T78" s="151"/>
      <c r="U78" s="151"/>
      <c r="V78" s="151"/>
      <c r="W78" s="151"/>
      <c r="X78" s="141">
        <f t="shared" si="8"/>
        <v>21.25</v>
      </c>
      <c r="Y78" s="480"/>
      <c r="Z78" s="238"/>
      <c r="AA78" s="143"/>
      <c r="AB78" s="144"/>
      <c r="AC78" s="145"/>
      <c r="AD78" s="146"/>
      <c r="AE78" s="145"/>
      <c r="AF78" s="147"/>
      <c r="AG78" s="148">
        <f t="shared" si="9"/>
        <v>-100</v>
      </c>
      <c r="AH78" s="481"/>
    </row>
    <row r="79" spans="2:34" x14ac:dyDescent="0.25">
      <c r="B79" s="149" t="s">
        <v>44</v>
      </c>
      <c r="C79" s="150">
        <v>108</v>
      </c>
      <c r="D79" s="151"/>
      <c r="E79" s="151"/>
      <c r="F79" s="151"/>
      <c r="G79" s="151"/>
      <c r="H79" s="151"/>
      <c r="I79" s="152"/>
      <c r="J79" s="151"/>
      <c r="K79" s="151"/>
      <c r="L79" s="151"/>
      <c r="M79" s="151"/>
      <c r="N79" s="151"/>
      <c r="O79" s="151"/>
      <c r="P79" s="151"/>
      <c r="Q79" s="151"/>
      <c r="R79" s="152"/>
      <c r="S79" s="151"/>
      <c r="T79" s="151"/>
      <c r="U79" s="151"/>
      <c r="V79" s="151"/>
      <c r="W79" s="151"/>
      <c r="X79" s="141">
        <f t="shared" si="8"/>
        <v>91.8</v>
      </c>
      <c r="Y79" s="480"/>
      <c r="Z79" s="238"/>
      <c r="AA79" s="143"/>
      <c r="AB79" s="144"/>
      <c r="AC79" s="145"/>
      <c r="AD79" s="146"/>
      <c r="AE79" s="145"/>
      <c r="AF79" s="147"/>
      <c r="AG79" s="148">
        <f t="shared" si="9"/>
        <v>-100</v>
      </c>
      <c r="AH79" s="481"/>
    </row>
    <row r="80" spans="2:34" x14ac:dyDescent="0.25">
      <c r="B80" s="149" t="s">
        <v>153</v>
      </c>
      <c r="C80" s="150">
        <v>100</v>
      </c>
      <c r="D80" s="151"/>
      <c r="E80" s="151"/>
      <c r="F80" s="151"/>
      <c r="G80" s="151"/>
      <c r="H80" s="151"/>
      <c r="I80" s="152"/>
      <c r="J80" s="151"/>
      <c r="K80" s="151"/>
      <c r="L80" s="151"/>
      <c r="M80" s="151"/>
      <c r="N80" s="151"/>
      <c r="O80" s="151"/>
      <c r="P80" s="151"/>
      <c r="Q80" s="151"/>
      <c r="R80" s="152"/>
      <c r="S80" s="151"/>
      <c r="T80" s="151"/>
      <c r="U80" s="151"/>
      <c r="V80" s="151"/>
      <c r="W80" s="151"/>
      <c r="X80" s="141">
        <f t="shared" si="8"/>
        <v>85</v>
      </c>
      <c r="Y80" s="480"/>
      <c r="Z80" s="238"/>
      <c r="AA80" s="143"/>
      <c r="AB80" s="144"/>
      <c r="AC80" s="145"/>
      <c r="AD80" s="146"/>
      <c r="AE80" s="145"/>
      <c r="AF80" s="147"/>
      <c r="AG80" s="148">
        <f t="shared" si="9"/>
        <v>-100</v>
      </c>
      <c r="AH80" s="481"/>
    </row>
    <row r="81" spans="2:34" x14ac:dyDescent="0.25">
      <c r="B81" s="149" t="s">
        <v>46</v>
      </c>
      <c r="C81" s="150">
        <v>100</v>
      </c>
      <c r="D81" s="151"/>
      <c r="E81" s="151"/>
      <c r="F81" s="151"/>
      <c r="G81" s="151"/>
      <c r="H81" s="151"/>
      <c r="I81" s="152"/>
      <c r="J81" s="151"/>
      <c r="K81" s="151"/>
      <c r="L81" s="151"/>
      <c r="M81" s="151"/>
      <c r="N81" s="151"/>
      <c r="O81" s="151"/>
      <c r="P81" s="151"/>
      <c r="Q81" s="151"/>
      <c r="R81" s="152"/>
      <c r="S81" s="151"/>
      <c r="T81" s="151"/>
      <c r="U81" s="151"/>
      <c r="V81" s="151"/>
      <c r="W81" s="151"/>
      <c r="X81" s="141">
        <f t="shared" si="8"/>
        <v>85</v>
      </c>
      <c r="Y81" s="480"/>
      <c r="Z81" s="238"/>
      <c r="AA81" s="143"/>
      <c r="AB81" s="144"/>
      <c r="AC81" s="145"/>
      <c r="AD81" s="146"/>
      <c r="AE81" s="145"/>
      <c r="AF81" s="147"/>
      <c r="AG81" s="148">
        <f t="shared" si="9"/>
        <v>-100</v>
      </c>
      <c r="AH81" s="481"/>
    </row>
    <row r="82" spans="2:34" x14ac:dyDescent="0.25">
      <c r="B82" s="149" t="s">
        <v>47</v>
      </c>
      <c r="C82" s="150">
        <v>7</v>
      </c>
      <c r="D82" s="151"/>
      <c r="E82" s="151"/>
      <c r="F82" s="151"/>
      <c r="G82" s="151"/>
      <c r="H82" s="151"/>
      <c r="I82" s="152"/>
      <c r="J82" s="151"/>
      <c r="K82" s="151"/>
      <c r="L82" s="151"/>
      <c r="M82" s="151"/>
      <c r="N82" s="151"/>
      <c r="O82" s="151"/>
      <c r="P82" s="151"/>
      <c r="Q82" s="151"/>
      <c r="R82" s="152"/>
      <c r="S82" s="151"/>
      <c r="T82" s="151"/>
      <c r="U82" s="151"/>
      <c r="V82" s="151"/>
      <c r="W82" s="151"/>
      <c r="X82" s="141">
        <f t="shared" si="8"/>
        <v>5.95</v>
      </c>
      <c r="Y82" s="480"/>
      <c r="Z82" s="238"/>
      <c r="AA82" s="143"/>
      <c r="AB82" s="144"/>
      <c r="AC82" s="145"/>
      <c r="AD82" s="146"/>
      <c r="AE82" s="145"/>
      <c r="AF82" s="147"/>
      <c r="AG82" s="148">
        <f t="shared" si="9"/>
        <v>-100</v>
      </c>
      <c r="AH82" s="481"/>
    </row>
    <row r="83" spans="2:34" x14ac:dyDescent="0.25">
      <c r="B83" s="149" t="s">
        <v>48</v>
      </c>
      <c r="C83" s="150">
        <v>135</v>
      </c>
      <c r="D83" s="151"/>
      <c r="E83" s="151"/>
      <c r="F83" s="151"/>
      <c r="G83" s="151"/>
      <c r="H83" s="151"/>
      <c r="I83" s="152"/>
      <c r="J83" s="151"/>
      <c r="K83" s="151"/>
      <c r="L83" s="151"/>
      <c r="M83" s="151"/>
      <c r="N83" s="151"/>
      <c r="O83" s="151"/>
      <c r="P83" s="151"/>
      <c r="Q83" s="151"/>
      <c r="R83" s="152"/>
      <c r="S83" s="151"/>
      <c r="T83" s="151"/>
      <c r="U83" s="151"/>
      <c r="V83" s="151"/>
      <c r="W83" s="151"/>
      <c r="X83" s="141">
        <f t="shared" si="8"/>
        <v>114.75</v>
      </c>
      <c r="Y83" s="480"/>
      <c r="Z83" s="238"/>
      <c r="AA83" s="143"/>
      <c r="AB83" s="144"/>
      <c r="AC83" s="145"/>
      <c r="AD83" s="146"/>
      <c r="AE83" s="145"/>
      <c r="AF83" s="147"/>
      <c r="AG83" s="148">
        <f t="shared" si="9"/>
        <v>-100</v>
      </c>
      <c r="AH83" s="481"/>
    </row>
    <row r="84" spans="2:34" x14ac:dyDescent="0.25">
      <c r="B84" s="149" t="s">
        <v>49</v>
      </c>
      <c r="C84" s="150">
        <v>10</v>
      </c>
      <c r="D84" s="151"/>
      <c r="E84" s="151"/>
      <c r="F84" s="151"/>
      <c r="G84" s="151"/>
      <c r="H84" s="151"/>
      <c r="I84" s="152"/>
      <c r="J84" s="151"/>
      <c r="K84" s="151"/>
      <c r="L84" s="151"/>
      <c r="M84" s="151"/>
      <c r="N84" s="151"/>
      <c r="O84" s="151"/>
      <c r="P84" s="151"/>
      <c r="Q84" s="151"/>
      <c r="R84" s="152"/>
      <c r="S84" s="151"/>
      <c r="T84" s="151"/>
      <c r="U84" s="151"/>
      <c r="V84" s="151"/>
      <c r="W84" s="151"/>
      <c r="X84" s="141">
        <f t="shared" si="8"/>
        <v>8.5</v>
      </c>
      <c r="Y84" s="480"/>
      <c r="Z84" s="238"/>
      <c r="AA84" s="143"/>
      <c r="AB84" s="144"/>
      <c r="AC84" s="145"/>
      <c r="AD84" s="146"/>
      <c r="AE84" s="145"/>
      <c r="AF84" s="147"/>
      <c r="AG84" s="148">
        <f t="shared" si="9"/>
        <v>-100</v>
      </c>
      <c r="AH84" s="481"/>
    </row>
    <row r="85" spans="2:34" x14ac:dyDescent="0.25">
      <c r="B85" s="149" t="s">
        <v>154</v>
      </c>
      <c r="C85" s="150">
        <v>5</v>
      </c>
      <c r="D85" s="151"/>
      <c r="E85" s="151"/>
      <c r="F85" s="151"/>
      <c r="G85" s="151"/>
      <c r="H85" s="151"/>
      <c r="I85" s="152"/>
      <c r="J85" s="151"/>
      <c r="K85" s="151"/>
      <c r="L85" s="151"/>
      <c r="M85" s="151"/>
      <c r="N85" s="151"/>
      <c r="O85" s="151"/>
      <c r="P85" s="151"/>
      <c r="Q85" s="151"/>
      <c r="R85" s="152"/>
      <c r="S85" s="151"/>
      <c r="T85" s="151"/>
      <c r="U85" s="151"/>
      <c r="V85" s="151"/>
      <c r="W85" s="151"/>
      <c r="X85" s="141">
        <f t="shared" si="8"/>
        <v>4.25</v>
      </c>
      <c r="Y85" s="480"/>
      <c r="Z85" s="238"/>
      <c r="AA85" s="143"/>
      <c r="AB85" s="144"/>
      <c r="AC85" s="145"/>
      <c r="AD85" s="146"/>
      <c r="AE85" s="145"/>
      <c r="AF85" s="147"/>
      <c r="AG85" s="148">
        <f t="shared" si="9"/>
        <v>-100</v>
      </c>
      <c r="AH85" s="481"/>
    </row>
    <row r="86" spans="2:34" x14ac:dyDescent="0.25">
      <c r="B86" s="149" t="s">
        <v>51</v>
      </c>
      <c r="C86" s="150">
        <v>3</v>
      </c>
      <c r="D86" s="151"/>
      <c r="E86" s="151"/>
      <c r="F86" s="151"/>
      <c r="G86" s="151"/>
      <c r="H86" s="151"/>
      <c r="I86" s="152"/>
      <c r="J86" s="151"/>
      <c r="K86" s="151"/>
      <c r="L86" s="151"/>
      <c r="M86" s="151"/>
      <c r="N86" s="151"/>
      <c r="O86" s="151"/>
      <c r="P86" s="151"/>
      <c r="Q86" s="151"/>
      <c r="R86" s="152"/>
      <c r="S86" s="151"/>
      <c r="T86" s="151"/>
      <c r="U86" s="151"/>
      <c r="V86" s="151"/>
      <c r="W86" s="151"/>
      <c r="X86" s="141">
        <f t="shared" si="8"/>
        <v>2.5499999999999998</v>
      </c>
      <c r="Y86" s="480"/>
      <c r="Z86" s="238"/>
      <c r="AA86" s="143"/>
      <c r="AB86" s="144"/>
      <c r="AC86" s="145"/>
      <c r="AD86" s="146"/>
      <c r="AE86" s="145"/>
      <c r="AF86" s="153"/>
      <c r="AG86" s="154">
        <f t="shared" si="9"/>
        <v>-100</v>
      </c>
      <c r="AH86" s="481"/>
    </row>
    <row r="87" spans="2:34" x14ac:dyDescent="0.25">
      <c r="B87" s="155" t="s">
        <v>52</v>
      </c>
      <c r="C87" s="156">
        <v>2</v>
      </c>
      <c r="D87" s="157"/>
      <c r="E87" s="157"/>
      <c r="F87" s="157"/>
      <c r="G87" s="157"/>
      <c r="H87" s="157"/>
      <c r="I87" s="158"/>
      <c r="J87" s="157"/>
      <c r="K87" s="157"/>
      <c r="L87" s="157"/>
      <c r="M87" s="157"/>
      <c r="N87" s="157"/>
      <c r="O87" s="157"/>
      <c r="P87" s="157"/>
      <c r="Q87" s="157"/>
      <c r="R87" s="158"/>
      <c r="S87" s="157"/>
      <c r="T87" s="157"/>
      <c r="U87" s="157"/>
      <c r="V87" s="157"/>
      <c r="W87" s="157"/>
      <c r="X87" s="159">
        <f t="shared" si="8"/>
        <v>1.7</v>
      </c>
      <c r="Y87" s="480"/>
      <c r="Z87" s="239"/>
      <c r="AA87" s="160"/>
      <c r="AB87" s="161"/>
      <c r="AC87" s="162"/>
      <c r="AD87" s="162"/>
      <c r="AE87" s="162"/>
      <c r="AF87" s="147"/>
      <c r="AG87" s="148">
        <f t="shared" si="9"/>
        <v>-100</v>
      </c>
      <c r="AH87" s="481"/>
    </row>
    <row r="88" spans="2:34" ht="72" x14ac:dyDescent="0.25">
      <c r="B88" s="163" t="s">
        <v>193</v>
      </c>
      <c r="C88" s="164" t="s">
        <v>156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58" t="s">
        <v>156</v>
      </c>
      <c r="Y88" s="480"/>
      <c r="Z88" s="238"/>
      <c r="AA88" s="160"/>
      <c r="AB88" s="161"/>
      <c r="AC88" s="162"/>
      <c r="AD88" s="162"/>
      <c r="AE88" s="162"/>
      <c r="AF88" s="147"/>
      <c r="AG88" s="166" t="s">
        <v>157</v>
      </c>
      <c r="AH88" s="481"/>
    </row>
    <row r="89" spans="2:34" ht="23.25" x14ac:dyDescent="0.25">
      <c r="B89" s="167" t="s">
        <v>53</v>
      </c>
      <c r="C89" s="168">
        <f>C87+C86+C85+C84+C83+C82+C81+C80+C79+C78+C77+C76+C75+C74+C71+C70+C69+C68+C67+C66+C65+C64</f>
        <v>27869</v>
      </c>
      <c r="D89" s="169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1">
        <f>SUM(X64:X87)</f>
        <v>23688.65</v>
      </c>
      <c r="Y89" s="480"/>
      <c r="Z89" s="168">
        <f>SUM(Z64:Z88)</f>
        <v>0</v>
      </c>
      <c r="AA89" s="172"/>
      <c r="AB89" s="173"/>
      <c r="AC89" s="145"/>
      <c r="AD89" s="146"/>
      <c r="AE89" s="145"/>
      <c r="AF89" s="174"/>
      <c r="AG89" s="175">
        <f>Z89/C89*100</f>
        <v>0</v>
      </c>
      <c r="AH89" s="481"/>
    </row>
    <row r="90" spans="2:34" x14ac:dyDescent="0.25">
      <c r="B90"/>
      <c r="C90" s="176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 s="177"/>
    </row>
    <row r="91" spans="2:34" ht="23.25" x14ac:dyDescent="0.35">
      <c r="B91" s="178" t="s">
        <v>158</v>
      </c>
      <c r="C91" s="176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 s="177"/>
    </row>
    <row r="92" spans="2:34" x14ac:dyDescent="0.25">
      <c r="B92"/>
      <c r="C92" s="176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 s="177"/>
    </row>
    <row r="93" spans="2:34" ht="18.75" customHeight="1" x14ac:dyDescent="0.25">
      <c r="B93" s="462" t="s">
        <v>102</v>
      </c>
      <c r="C93" s="462" t="s">
        <v>106</v>
      </c>
      <c r="D93" s="462"/>
      <c r="E93" s="462"/>
      <c r="F93" s="462"/>
      <c r="G93" s="462"/>
      <c r="H93" s="462"/>
      <c r="I93" s="462"/>
      <c r="J93" s="462"/>
      <c r="K93" s="462"/>
      <c r="L93" s="462"/>
      <c r="M93" s="462"/>
      <c r="N93" s="462"/>
      <c r="O93" s="462"/>
      <c r="P93" s="462"/>
      <c r="Q93" s="462"/>
      <c r="R93" s="462"/>
      <c r="S93" s="462"/>
      <c r="T93" s="462"/>
      <c r="U93" s="462"/>
      <c r="V93" s="462"/>
      <c r="W93" s="462"/>
      <c r="X93" s="462"/>
      <c r="Y93" s="462"/>
      <c r="Z93" s="475" t="s">
        <v>190</v>
      </c>
      <c r="AA93" s="475"/>
      <c r="AB93" s="475"/>
      <c r="AC93" s="475"/>
      <c r="AD93" s="475"/>
      <c r="AE93" s="475"/>
      <c r="AF93" s="475"/>
      <c r="AG93" s="475"/>
      <c r="AH93" s="475"/>
    </row>
    <row r="94" spans="2:34" ht="162.75" customHeight="1" x14ac:dyDescent="0.25">
      <c r="B94" s="462"/>
      <c r="C94" s="465" t="s">
        <v>1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466" t="s">
        <v>110</v>
      </c>
      <c r="Y94" s="466" t="s">
        <v>111</v>
      </c>
      <c r="Z94" s="466" t="s">
        <v>54</v>
      </c>
      <c r="AA94" s="31" t="s">
        <v>112</v>
      </c>
      <c r="AB94" s="32" t="s">
        <v>113</v>
      </c>
      <c r="AC94" s="33" t="s">
        <v>114</v>
      </c>
      <c r="AD94" s="33" t="s">
        <v>115</v>
      </c>
      <c r="AE94" s="34" t="s">
        <v>116</v>
      </c>
      <c r="AF94" s="35"/>
      <c r="AG94" s="486" t="s">
        <v>117</v>
      </c>
      <c r="AH94" s="467" t="s">
        <v>191</v>
      </c>
    </row>
    <row r="95" spans="2:34" x14ac:dyDescent="0.25">
      <c r="B95" s="462"/>
      <c r="C95" s="465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466"/>
      <c r="Y95" s="466"/>
      <c r="Z95" s="466"/>
      <c r="AA95" s="37" t="s">
        <v>119</v>
      </c>
      <c r="AB95" s="38" t="s">
        <v>120</v>
      </c>
      <c r="AC95" s="39"/>
      <c r="AD95" s="39"/>
      <c r="AE95" s="40"/>
      <c r="AF95" s="41"/>
      <c r="AG95" s="486"/>
      <c r="AH95" s="467"/>
    </row>
    <row r="96" spans="2:34" x14ac:dyDescent="0.25">
      <c r="B96" s="179" t="s">
        <v>159</v>
      </c>
      <c r="C96" s="180">
        <v>720</v>
      </c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15">
        <f>C96*0.95</f>
        <v>684</v>
      </c>
      <c r="Y96" s="487">
        <v>0.95</v>
      </c>
      <c r="Z96" s="182"/>
      <c r="AA96"/>
      <c r="AB96"/>
      <c r="AC96"/>
      <c r="AD96"/>
      <c r="AE96"/>
      <c r="AF96"/>
      <c r="AG96" s="61">
        <f>Z96/C96*100-100</f>
        <v>-100</v>
      </c>
      <c r="AH96" s="488">
        <f>Z100/C100</f>
        <v>0</v>
      </c>
    </row>
    <row r="97" spans="2:35" x14ac:dyDescent="0.25">
      <c r="B97" s="183" t="s">
        <v>160</v>
      </c>
      <c r="C97" s="180">
        <v>450</v>
      </c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15">
        <f>C97*0.95</f>
        <v>427.5</v>
      </c>
      <c r="Y97" s="487"/>
      <c r="Z97" s="78"/>
      <c r="AA97"/>
      <c r="AB97"/>
      <c r="AC97"/>
      <c r="AD97"/>
      <c r="AE97"/>
      <c r="AF97"/>
      <c r="AG97" s="61">
        <f>Z97/C97*100-100</f>
        <v>-100</v>
      </c>
      <c r="AH97" s="488"/>
    </row>
    <row r="98" spans="2:35" x14ac:dyDescent="0.25">
      <c r="B98" s="183" t="s">
        <v>161</v>
      </c>
      <c r="C98" s="180">
        <v>390</v>
      </c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15">
        <f>C98*0.95</f>
        <v>370.5</v>
      </c>
      <c r="Y98" s="487"/>
      <c r="Z98" s="78"/>
      <c r="AA98"/>
      <c r="AB98"/>
      <c r="AC98"/>
      <c r="AD98"/>
      <c r="AE98"/>
      <c r="AF98"/>
      <c r="AG98" s="61">
        <f>Z98/C98*100-100</f>
        <v>-100</v>
      </c>
      <c r="AH98" s="488"/>
    </row>
    <row r="99" spans="2:35" x14ac:dyDescent="0.25">
      <c r="B99" s="184" t="s">
        <v>162</v>
      </c>
      <c r="C99" s="91">
        <v>40</v>
      </c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19">
        <f>C99*0.95</f>
        <v>38</v>
      </c>
      <c r="Y99" s="487"/>
      <c r="Z99" s="185"/>
      <c r="AA99"/>
      <c r="AB99"/>
      <c r="AC99"/>
      <c r="AD99"/>
      <c r="AE99"/>
      <c r="AF99"/>
      <c r="AG99" s="80">
        <f>Z99/C99*100-100</f>
        <v>-100</v>
      </c>
      <c r="AH99" s="488"/>
    </row>
    <row r="100" spans="2:35" ht="20.25" x14ac:dyDescent="0.25">
      <c r="B100" s="186" t="s">
        <v>53</v>
      </c>
      <c r="C100" s="125">
        <f>SUM(C96:C99)</f>
        <v>1600</v>
      </c>
      <c r="D100" s="187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9"/>
      <c r="X100" s="190">
        <f>SUM(X96:X99)</f>
        <v>1520</v>
      </c>
      <c r="Y100" s="487"/>
      <c r="Z100" s="125">
        <f>SUM(Z96:Z99)</f>
        <v>0</v>
      </c>
      <c r="AA100" s="104"/>
      <c r="AB100" s="104"/>
      <c r="AC100" s="104"/>
      <c r="AD100" s="104"/>
      <c r="AE100" s="104"/>
      <c r="AF100" s="105"/>
      <c r="AG100" s="191">
        <f>SUM(AG96:AG99)</f>
        <v>-400</v>
      </c>
      <c r="AH100" s="488"/>
    </row>
    <row r="101" spans="2:35" ht="36" customHeight="1" x14ac:dyDescent="0.3">
      <c r="B101" s="489" t="s">
        <v>194</v>
      </c>
      <c r="C101" s="489"/>
      <c r="D101" s="489"/>
      <c r="E101" s="489"/>
      <c r="F101" s="489"/>
      <c r="G101" s="489"/>
      <c r="H101" s="489"/>
      <c r="I101" s="489"/>
      <c r="J101" s="489"/>
      <c r="K101" s="489"/>
      <c r="L101" s="489"/>
      <c r="M101" s="489"/>
      <c r="N101" s="489"/>
      <c r="O101" s="489"/>
      <c r="P101" s="489"/>
      <c r="Q101" s="489"/>
      <c r="R101" s="489"/>
      <c r="S101" s="489"/>
      <c r="T101" s="489"/>
      <c r="U101" s="489"/>
      <c r="V101" s="489"/>
      <c r="W101" s="489"/>
      <c r="X101" s="489"/>
      <c r="Y101" s="489"/>
      <c r="Z101" s="489"/>
      <c r="AA101" s="489"/>
      <c r="AB101" s="489"/>
      <c r="AC101" s="489"/>
      <c r="AD101" s="489"/>
      <c r="AE101" s="489"/>
      <c r="AF101" s="489"/>
      <c r="AG101" s="489"/>
      <c r="AH101" s="489"/>
    </row>
    <row r="102" spans="2:35" ht="18.75" x14ac:dyDescent="0.3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</row>
    <row r="103" spans="2:35" ht="15" x14ac:dyDescent="0.25">
      <c r="B103" s="193"/>
      <c r="C103" s="19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2:35" ht="18.75" customHeight="1" x14ac:dyDescent="0.25">
      <c r="B104" s="193"/>
      <c r="C104" s="462" t="s">
        <v>106</v>
      </c>
      <c r="D104" s="462"/>
      <c r="E104" s="462"/>
      <c r="F104" s="462"/>
      <c r="G104" s="462"/>
      <c r="H104" s="462"/>
      <c r="I104" s="462"/>
      <c r="J104" s="462"/>
      <c r="K104" s="462"/>
      <c r="L104" s="462"/>
      <c r="M104" s="462"/>
      <c r="N104" s="462"/>
      <c r="O104" s="462"/>
      <c r="P104" s="462"/>
      <c r="Q104" s="462"/>
      <c r="R104" s="462"/>
      <c r="S104" s="462"/>
      <c r="T104" s="462"/>
      <c r="U104" s="462"/>
      <c r="V104" s="462"/>
      <c r="W104" s="462"/>
      <c r="X104" s="462"/>
      <c r="Y104" s="462"/>
      <c r="Z104" s="475" t="s">
        <v>190</v>
      </c>
      <c r="AA104" s="475"/>
      <c r="AB104" s="475"/>
      <c r="AC104" s="475"/>
      <c r="AD104" s="475"/>
      <c r="AE104" s="475"/>
      <c r="AF104" s="475"/>
      <c r="AG104" s="475"/>
      <c r="AH104" s="475"/>
    </row>
    <row r="105" spans="2:35" ht="18.75" customHeight="1" x14ac:dyDescent="0.25">
      <c r="B105" s="193"/>
      <c r="C105" s="490" t="s">
        <v>1</v>
      </c>
      <c r="D105" s="490"/>
      <c r="E105" s="490"/>
      <c r="F105" s="490"/>
      <c r="G105" s="490"/>
      <c r="H105" s="490"/>
      <c r="I105" s="490"/>
      <c r="J105" s="490"/>
      <c r="K105" s="490"/>
      <c r="L105" s="490"/>
      <c r="M105" s="490"/>
      <c r="N105" s="490"/>
      <c r="O105" s="490"/>
      <c r="P105" s="490"/>
      <c r="Q105" s="490"/>
      <c r="R105" s="490"/>
      <c r="S105" s="490"/>
      <c r="T105" s="490"/>
      <c r="U105" s="490"/>
      <c r="V105" s="490"/>
      <c r="W105" s="490"/>
      <c r="X105" s="490"/>
      <c r="Y105" s="490"/>
      <c r="Z105" s="466" t="s">
        <v>54</v>
      </c>
      <c r="AA105" s="194"/>
      <c r="AB105" s="194"/>
      <c r="AC105" s="194"/>
      <c r="AD105" s="194"/>
      <c r="AE105" s="194"/>
      <c r="AF105" s="194"/>
      <c r="AG105" s="194"/>
      <c r="AH105" s="467" t="s">
        <v>191</v>
      </c>
    </row>
    <row r="106" spans="2:35" x14ac:dyDescent="0.25">
      <c r="B106" s="195" t="s">
        <v>164</v>
      </c>
      <c r="C106" s="490"/>
      <c r="D106" s="490"/>
      <c r="E106" s="490"/>
      <c r="F106" s="490"/>
      <c r="G106" s="490"/>
      <c r="H106" s="490"/>
      <c r="I106" s="490"/>
      <c r="J106" s="490"/>
      <c r="K106" s="490"/>
      <c r="L106" s="490"/>
      <c r="M106" s="490"/>
      <c r="N106" s="490"/>
      <c r="O106" s="490"/>
      <c r="P106" s="490"/>
      <c r="Q106" s="490"/>
      <c r="R106" s="490"/>
      <c r="S106" s="490"/>
      <c r="T106" s="490"/>
      <c r="U106" s="490"/>
      <c r="V106" s="490"/>
      <c r="W106" s="490"/>
      <c r="X106" s="490"/>
      <c r="Y106" s="490"/>
      <c r="Z106" s="466"/>
      <c r="AA106"/>
      <c r="AB106"/>
      <c r="AC106"/>
      <c r="AD106"/>
      <c r="AE106"/>
      <c r="AF106"/>
      <c r="AG106"/>
      <c r="AH106" s="467"/>
    </row>
    <row r="107" spans="2:35" x14ac:dyDescent="0.25">
      <c r="B107" s="196" t="s">
        <v>165</v>
      </c>
      <c r="C107" s="491" t="s">
        <v>138</v>
      </c>
      <c r="Z107" s="197"/>
      <c r="AA107"/>
      <c r="AB107"/>
      <c r="AC107"/>
      <c r="AD107"/>
      <c r="AE107"/>
      <c r="AF107"/>
      <c r="AG107"/>
      <c r="AH107" s="492" t="s">
        <v>138</v>
      </c>
    </row>
    <row r="108" spans="2:35" x14ac:dyDescent="0.25">
      <c r="B108" s="198" t="s">
        <v>166</v>
      </c>
      <c r="C108" s="491"/>
      <c r="Z108" s="199"/>
      <c r="AA108"/>
      <c r="AB108"/>
      <c r="AC108"/>
      <c r="AD108"/>
      <c r="AE108"/>
      <c r="AF108"/>
      <c r="AG108"/>
      <c r="AH108" s="492"/>
    </row>
    <row r="109" spans="2:35" x14ac:dyDescent="0.25">
      <c r="B109" s="200" t="s">
        <v>167</v>
      </c>
      <c r="C109" s="491"/>
      <c r="Z109" s="201"/>
      <c r="AA109"/>
      <c r="AB109"/>
      <c r="AC109"/>
      <c r="AD109"/>
      <c r="AE109"/>
      <c r="AF109"/>
      <c r="AG109"/>
      <c r="AH109" s="492"/>
    </row>
    <row r="110" spans="2:35" ht="18.75" x14ac:dyDescent="0.3">
      <c r="B110" s="202" t="s">
        <v>53</v>
      </c>
      <c r="C110" s="491"/>
      <c r="Z110" s="203"/>
      <c r="AA110"/>
      <c r="AB110"/>
      <c r="AC110"/>
      <c r="AD110"/>
      <c r="AE110"/>
      <c r="AF110"/>
      <c r="AG110"/>
      <c r="AH110" s="492"/>
    </row>
    <row r="111" spans="2:35" ht="21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 s="204"/>
    </row>
    <row r="112" spans="2:35" ht="23.25" x14ac:dyDescent="0.25">
      <c r="B112" s="495" t="s">
        <v>168</v>
      </c>
      <c r="C112" s="495"/>
      <c r="D112" s="495"/>
      <c r="E112" s="495"/>
      <c r="F112" s="495"/>
      <c r="G112" s="495"/>
      <c r="H112" s="495"/>
      <c r="I112" s="495"/>
      <c r="J112" s="495"/>
      <c r="K112" s="495"/>
      <c r="L112" s="495"/>
      <c r="M112" s="495"/>
      <c r="N112" s="495"/>
      <c r="O112" s="495"/>
      <c r="P112" s="495"/>
      <c r="Q112" s="495"/>
      <c r="R112" s="495"/>
      <c r="S112" s="495"/>
      <c r="T112" s="495"/>
      <c r="U112" s="495"/>
      <c r="V112" s="495"/>
      <c r="W112" s="495"/>
      <c r="X112" s="495"/>
      <c r="Y112" s="495"/>
      <c r="Z112" s="495"/>
      <c r="AA112" s="495"/>
      <c r="AB112" s="495"/>
      <c r="AC112" s="495"/>
      <c r="AD112" s="495"/>
      <c r="AE112" s="495"/>
      <c r="AF112" s="495"/>
      <c r="AG112" s="495"/>
      <c r="AH112" s="495"/>
      <c r="AI112" s="495"/>
    </row>
    <row r="113" spans="2:38" ht="24.95" customHeight="1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 s="204"/>
    </row>
    <row r="114" spans="2:38" ht="49.5" customHeight="1" x14ac:dyDescent="0.25">
      <c r="B114" s="462" t="s">
        <v>169</v>
      </c>
      <c r="C114" s="496" t="s">
        <v>106</v>
      </c>
      <c r="D114" s="496"/>
      <c r="E114" s="496"/>
      <c r="F114" s="496"/>
      <c r="G114" s="496"/>
      <c r="H114" s="496"/>
      <c r="I114" s="496"/>
      <c r="J114" s="496"/>
      <c r="K114" s="496"/>
      <c r="L114" s="496"/>
      <c r="M114" s="496"/>
      <c r="N114" s="496"/>
      <c r="O114" s="496"/>
      <c r="P114" s="496"/>
      <c r="Q114" s="496"/>
      <c r="R114" s="496"/>
      <c r="S114" s="496"/>
      <c r="T114" s="496"/>
      <c r="U114" s="496"/>
      <c r="V114" s="496"/>
      <c r="W114" s="496"/>
      <c r="X114" s="496"/>
      <c r="Y114" s="496"/>
      <c r="Z114" s="475" t="s">
        <v>190</v>
      </c>
      <c r="AA114" s="475"/>
      <c r="AB114" s="475"/>
      <c r="AC114" s="475"/>
      <c r="AD114" s="475"/>
      <c r="AE114" s="475"/>
      <c r="AF114" s="475"/>
      <c r="AG114" s="475"/>
      <c r="AH114" s="475"/>
      <c r="AI114" s="475"/>
    </row>
    <row r="115" spans="2:38" ht="24.95" customHeight="1" x14ac:dyDescent="0.25">
      <c r="B115" s="462"/>
      <c r="C115" s="465" t="s">
        <v>170</v>
      </c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497" t="s">
        <v>171</v>
      </c>
      <c r="AA115" s="205"/>
      <c r="AB115" s="205"/>
      <c r="AC115" s="205"/>
      <c r="AD115" s="205"/>
      <c r="AE115" s="205"/>
      <c r="AF115" s="206"/>
      <c r="AG115" s="207"/>
      <c r="AH115" s="497" t="s">
        <v>55</v>
      </c>
      <c r="AI115" s="467" t="s">
        <v>191</v>
      </c>
    </row>
    <row r="116" spans="2:38" ht="83.25" customHeight="1" x14ac:dyDescent="0.25">
      <c r="B116" s="462"/>
      <c r="C116" s="465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497"/>
      <c r="AA116" s="181"/>
      <c r="AB116" s="181"/>
      <c r="AC116" s="181"/>
      <c r="AD116" s="181"/>
      <c r="AE116" s="181"/>
      <c r="AF116" s="161"/>
      <c r="AG116" s="208"/>
      <c r="AH116" s="497"/>
      <c r="AI116" s="467"/>
    </row>
    <row r="117" spans="2:38" ht="24.95" customHeight="1" x14ac:dyDescent="0.25">
      <c r="B117" s="209" t="s">
        <v>103</v>
      </c>
      <c r="C117" s="182">
        <v>34</v>
      </c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 s="210"/>
      <c r="AA117"/>
      <c r="AB117"/>
      <c r="AC117"/>
      <c r="AD117"/>
      <c r="AE117"/>
      <c r="AF117"/>
      <c r="AG117"/>
      <c r="AH117" s="230"/>
      <c r="AI117" s="493">
        <v>1</v>
      </c>
    </row>
    <row r="118" spans="2:38" ht="24.95" customHeight="1" x14ac:dyDescent="0.25">
      <c r="B118" s="183" t="s">
        <v>104</v>
      </c>
      <c r="C118" s="78">
        <v>8</v>
      </c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 s="210"/>
      <c r="AA118"/>
      <c r="AB118"/>
      <c r="AC118"/>
      <c r="AD118"/>
      <c r="AE118"/>
      <c r="AF118"/>
      <c r="AG118"/>
      <c r="AH118" s="232"/>
      <c r="AI118" s="493"/>
    </row>
    <row r="119" spans="2:38" ht="24.95" customHeight="1" x14ac:dyDescent="0.25">
      <c r="B119" s="213" t="s">
        <v>105</v>
      </c>
      <c r="C119" s="185">
        <v>10</v>
      </c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 s="214"/>
      <c r="AA119"/>
      <c r="AB119"/>
      <c r="AC119"/>
      <c r="AD119"/>
      <c r="AE119"/>
      <c r="AF119"/>
      <c r="AG119"/>
      <c r="AH119" s="234"/>
      <c r="AI119" s="493"/>
    </row>
    <row r="120" spans="2:38" ht="24.95" customHeight="1" x14ac:dyDescent="0.3">
      <c r="B120" s="186" t="s">
        <v>53</v>
      </c>
      <c r="C120" s="125">
        <f>SUM(C117:C119)</f>
        <v>52</v>
      </c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 s="216">
        <f t="shared" ref="Z120:AH120" si="10">SUM(Z117:Z119)</f>
        <v>0</v>
      </c>
      <c r="AA120" s="216">
        <f t="shared" si="10"/>
        <v>0</v>
      </c>
      <c r="AB120" s="216">
        <f t="shared" si="10"/>
        <v>0</v>
      </c>
      <c r="AC120" s="216">
        <f t="shared" si="10"/>
        <v>0</v>
      </c>
      <c r="AD120" s="216">
        <f t="shared" si="10"/>
        <v>0</v>
      </c>
      <c r="AE120" s="216">
        <f t="shared" si="10"/>
        <v>0</v>
      </c>
      <c r="AF120" s="216">
        <f t="shared" si="10"/>
        <v>0</v>
      </c>
      <c r="AG120" s="216">
        <f t="shared" si="10"/>
        <v>0</v>
      </c>
      <c r="AH120" s="217">
        <f t="shared" si="10"/>
        <v>0</v>
      </c>
      <c r="AI120" s="493"/>
      <c r="AK120" s="218"/>
    </row>
    <row r="121" spans="2:38" ht="42.75" customHeight="1" x14ac:dyDescent="0.3">
      <c r="B121" s="494" t="s">
        <v>172</v>
      </c>
      <c r="C121" s="494"/>
      <c r="D121" s="494"/>
      <c r="E121" s="494"/>
      <c r="F121" s="494"/>
      <c r="G121" s="494"/>
      <c r="H121" s="494"/>
      <c r="I121" s="494"/>
      <c r="J121" s="494"/>
      <c r="K121" s="494"/>
      <c r="L121" s="494"/>
      <c r="M121" s="494"/>
      <c r="N121" s="494"/>
      <c r="O121" s="494"/>
      <c r="P121" s="494"/>
      <c r="Q121" s="494"/>
      <c r="R121" s="494"/>
      <c r="S121" s="494"/>
      <c r="T121" s="494"/>
      <c r="U121" s="494"/>
      <c r="V121" s="494"/>
      <c r="W121" s="494"/>
      <c r="X121" s="494"/>
      <c r="Y121" s="494"/>
      <c r="Z121" s="494"/>
      <c r="AA121" s="494"/>
      <c r="AB121" s="494"/>
      <c r="AC121" s="494"/>
      <c r="AD121" s="494"/>
      <c r="AE121" s="494"/>
      <c r="AF121" s="494"/>
      <c r="AG121" s="494"/>
      <c r="AH121" s="494"/>
      <c r="AI121" s="494"/>
      <c r="AL121" s="218"/>
    </row>
    <row r="122" spans="2:38" ht="24.95" customHeight="1" x14ac:dyDescent="0.25"/>
    <row r="123" spans="2:38" ht="24.95" customHeight="1" x14ac:dyDescent="0.25"/>
    <row r="124" spans="2:38" ht="24.95" customHeight="1" x14ac:dyDescent="0.25"/>
    <row r="125" spans="2:38" ht="24.95" customHeight="1" x14ac:dyDescent="0.25"/>
    <row r="126" spans="2:38" ht="24.95" customHeight="1" x14ac:dyDescent="0.25"/>
    <row r="127" spans="2:38" ht="24.95" customHeight="1" x14ac:dyDescent="0.25"/>
    <row r="128" spans="2:3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</sheetData>
  <mergeCells count="79">
    <mergeCell ref="AI117:AI120"/>
    <mergeCell ref="B121:AI121"/>
    <mergeCell ref="B112:AI112"/>
    <mergeCell ref="B114:B116"/>
    <mergeCell ref="C114:Y114"/>
    <mergeCell ref="Z114:AI114"/>
    <mergeCell ref="C115:C116"/>
    <mergeCell ref="Z115:Z116"/>
    <mergeCell ref="AH115:AH116"/>
    <mergeCell ref="AI115:AI116"/>
    <mergeCell ref="C105:Y106"/>
    <mergeCell ref="Z105:Z106"/>
    <mergeCell ref="AH105:AH106"/>
    <mergeCell ref="C107:C110"/>
    <mergeCell ref="AH107:AH110"/>
    <mergeCell ref="Y96:Y100"/>
    <mergeCell ref="AH96:AH100"/>
    <mergeCell ref="B101:AH101"/>
    <mergeCell ref="C104:Y104"/>
    <mergeCell ref="Z104:AH104"/>
    <mergeCell ref="B93:B95"/>
    <mergeCell ref="C93:Y93"/>
    <mergeCell ref="Z93:AH93"/>
    <mergeCell ref="C94:C95"/>
    <mergeCell ref="X94:X95"/>
    <mergeCell ref="Y94:Y95"/>
    <mergeCell ref="Z94:Z95"/>
    <mergeCell ref="AG94:AG95"/>
    <mergeCell ref="AH94:AH95"/>
    <mergeCell ref="Y64:Y89"/>
    <mergeCell ref="AH64:AH89"/>
    <mergeCell ref="C71:C73"/>
    <mergeCell ref="X71:X73"/>
    <mergeCell ref="Z71:Z73"/>
    <mergeCell ref="AG71:AG73"/>
    <mergeCell ref="Y52:Y56"/>
    <mergeCell ref="AH52:AH56"/>
    <mergeCell ref="B61:B63"/>
    <mergeCell ref="C61:Y61"/>
    <mergeCell ref="Z61:AH61"/>
    <mergeCell ref="C62:C63"/>
    <mergeCell ref="X62:X63"/>
    <mergeCell ref="Y62:Y63"/>
    <mergeCell ref="Z62:Z63"/>
    <mergeCell ref="AG62:AG63"/>
    <mergeCell ref="AH62:AH63"/>
    <mergeCell ref="B49:B51"/>
    <mergeCell ref="C49:Y49"/>
    <mergeCell ref="Z49:AH49"/>
    <mergeCell ref="C50:C51"/>
    <mergeCell ref="X50:X51"/>
    <mergeCell ref="Y50:Y51"/>
    <mergeCell ref="Z50:Z51"/>
    <mergeCell ref="AG50:AG51"/>
    <mergeCell ref="AH50:AH51"/>
    <mergeCell ref="Y8:Y45"/>
    <mergeCell ref="AH8:AH45"/>
    <mergeCell ref="C15:C16"/>
    <mergeCell ref="X15:X16"/>
    <mergeCell ref="Z15:Z16"/>
    <mergeCell ref="AG15:AG16"/>
    <mergeCell ref="C20:C22"/>
    <mergeCell ref="X20:X22"/>
    <mergeCell ref="Z20:Z22"/>
    <mergeCell ref="AG20:AG22"/>
    <mergeCell ref="C31:C32"/>
    <mergeCell ref="X31:X32"/>
    <mergeCell ref="Z31:Z32"/>
    <mergeCell ref="AG31:AG32"/>
    <mergeCell ref="B1:AI3"/>
    <mergeCell ref="B5:B7"/>
    <mergeCell ref="C5:Y5"/>
    <mergeCell ref="Z5:AH5"/>
    <mergeCell ref="C6:C7"/>
    <mergeCell ref="X6:X7"/>
    <mergeCell ref="Y6:Y7"/>
    <mergeCell ref="Z6:Z7"/>
    <mergeCell ref="AG6:AG7"/>
    <mergeCell ref="AH6:AH7"/>
  </mergeCells>
  <conditionalFormatting sqref="Z28">
    <cfRule type="cellIs" dxfId="1" priority="4" operator="lessThan">
      <formula>0</formula>
    </cfRule>
  </conditionalFormatting>
  <conditionalFormatting sqref="Z44">
    <cfRule type="cellIs" dxfId="0" priority="5" operator="lessThan">
      <formula>0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4294967294" vertic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PRODUÇÃO</vt:lpstr>
      <vt:lpstr>GLAUCOMA</vt:lpstr>
      <vt:lpstr>março 2019</vt:lpstr>
      <vt:lpstr>abril 2019</vt:lpstr>
      <vt:lpstr>maio 2019</vt:lpstr>
      <vt:lpstr>junho 2019</vt:lpstr>
      <vt:lpstr>julho 2019</vt:lpstr>
      <vt:lpstr>GLAUCOMA!Area_de_impressao</vt:lpstr>
      <vt:lpstr>PRODUÇÃO!Area_de_impressao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5404315</dc:creator>
  <cp:lastModifiedBy>Cristiane Arantes</cp:lastModifiedBy>
  <cp:revision>3</cp:revision>
  <cp:lastPrinted>2019-10-18T21:17:08Z</cp:lastPrinted>
  <dcterms:created xsi:type="dcterms:W3CDTF">2016-09-02T13:26:12Z</dcterms:created>
  <dcterms:modified xsi:type="dcterms:W3CDTF">2019-10-18T21:18:37Z</dcterms:modified>
  <dc:language>pt-BR</dc:language>
</cp:coreProperties>
</file>