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Site\Conteudo Acesso à Informação\1. Atividades e Resultados - Planilha de Produção\Relatório de Atividades Hospitalar\2026\"/>
    </mc:Choice>
  </mc:AlternateContent>
  <xr:revisionPtr revIDLastSave="0" documentId="13_ncr:1_{9343DB94-DD21-4014-A88D-B11ADE3D8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Resultados'!$A$1:$L$85</definedName>
    <definedName name="_xlnm.Print_Titles" localSheetId="0">'Atividades e Resultados'!$1:$4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5" i="2" l="1"/>
  <c r="L315" i="2" s="1"/>
  <c r="K314" i="2"/>
  <c r="L314" i="2" s="1"/>
  <c r="K313" i="2"/>
  <c r="L313" i="2" s="1"/>
  <c r="K312" i="2"/>
  <c r="L312" i="2" s="1"/>
  <c r="K300" i="2"/>
  <c r="K284" i="2"/>
  <c r="K252" i="2"/>
  <c r="K267" i="2"/>
  <c r="L267" i="2" s="1"/>
  <c r="K266" i="2"/>
  <c r="L266" i="2" s="1"/>
  <c r="K265" i="2"/>
  <c r="L265" i="2" s="1"/>
  <c r="K264" i="2"/>
  <c r="L264" i="2" s="1"/>
  <c r="K188" i="2"/>
  <c r="J190" i="2"/>
  <c r="K190" i="2"/>
  <c r="L190" i="2" l="1"/>
  <c r="K168" i="2"/>
  <c r="L168" i="2" s="1"/>
  <c r="K299" i="2" l="1"/>
  <c r="L299" i="2" s="1"/>
  <c r="K283" i="2"/>
  <c r="L283" i="2" s="1"/>
  <c r="K251" i="2"/>
  <c r="L251" i="2" s="1"/>
  <c r="K298" i="2"/>
  <c r="L298" i="2" s="1"/>
  <c r="K282" i="2"/>
  <c r="L282" i="2" s="1"/>
  <c r="K250" i="2"/>
  <c r="L250" i="2" s="1"/>
  <c r="K297" i="2"/>
  <c r="L297" i="2" s="1"/>
  <c r="K281" i="2"/>
  <c r="L281" i="2" s="1"/>
  <c r="K249" i="2"/>
  <c r="L249" i="2" s="1"/>
  <c r="K296" i="2"/>
  <c r="L296" i="2" s="1"/>
  <c r="K280" i="2"/>
  <c r="L280" i="2" s="1"/>
  <c r="K248" i="2"/>
  <c r="L248" i="2" s="1"/>
  <c r="K205" i="2" l="1"/>
  <c r="K204" i="2"/>
  <c r="K194" i="2"/>
  <c r="K193" i="2"/>
  <c r="J205" i="2" l="1"/>
  <c r="L205" i="2" s="1"/>
  <c r="J204" i="2"/>
  <c r="L204" i="2" s="1"/>
  <c r="J194" i="2"/>
  <c r="L194" i="2" s="1"/>
  <c r="J193" i="2"/>
  <c r="L193" i="2" s="1"/>
  <c r="K171" i="2" l="1"/>
  <c r="L171" i="2" s="1"/>
  <c r="K170" i="2"/>
  <c r="K169" i="2"/>
  <c r="L169" i="2" s="1"/>
  <c r="J159" i="2"/>
  <c r="K160" i="2"/>
  <c r="L160" i="2" s="1"/>
  <c r="K161" i="2"/>
  <c r="L161" i="2" s="1"/>
  <c r="K162" i="2"/>
  <c r="L162" i="2" s="1"/>
  <c r="K159" i="2"/>
  <c r="K82" i="2"/>
  <c r="J82" i="2"/>
  <c r="K76" i="2"/>
  <c r="B70" i="2"/>
  <c r="K42" i="2"/>
  <c r="J42" i="2"/>
  <c r="K41" i="2"/>
  <c r="J41" i="2"/>
  <c r="K133" i="2"/>
  <c r="K129" i="2"/>
  <c r="L129" i="2" s="1"/>
  <c r="K128" i="2"/>
  <c r="L128" i="2" s="1"/>
  <c r="K117" i="2"/>
  <c r="L117" i="2" s="1"/>
  <c r="K116" i="2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07" i="2"/>
  <c r="L107" i="2" s="1"/>
  <c r="K108" i="2"/>
  <c r="L108" i="2" s="1"/>
  <c r="K109" i="2"/>
  <c r="L109" i="2" s="1"/>
  <c r="K110" i="2"/>
  <c r="L110" i="2" s="1"/>
  <c r="K111" i="2"/>
  <c r="L111" i="2" s="1"/>
  <c r="K106" i="2"/>
  <c r="L106" i="2" s="1"/>
  <c r="K105" i="2"/>
  <c r="K100" i="2"/>
  <c r="J100" i="2"/>
  <c r="K87" i="2"/>
  <c r="J95" i="2"/>
  <c r="J94" i="2"/>
  <c r="J89" i="2"/>
  <c r="J88" i="2"/>
  <c r="J87" i="2"/>
  <c r="K95" i="2"/>
  <c r="K89" i="2"/>
  <c r="K88" i="2"/>
  <c r="K152" i="2"/>
  <c r="J152" i="2"/>
  <c r="J147" i="2"/>
  <c r="J76" i="2"/>
  <c r="J8" i="2"/>
  <c r="K8" i="2"/>
  <c r="L8" i="2" l="1"/>
  <c r="L159" i="2"/>
  <c r="L82" i="2"/>
  <c r="L42" i="2"/>
  <c r="L76" i="2"/>
  <c r="L89" i="2"/>
  <c r="L100" i="2"/>
  <c r="L87" i="2"/>
  <c r="L41" i="2"/>
  <c r="L88" i="2"/>
  <c r="L95" i="2"/>
  <c r="L105" i="2"/>
  <c r="K311" i="2" l="1"/>
  <c r="L311" i="2" s="1"/>
  <c r="K310" i="2"/>
  <c r="L310" i="2" s="1"/>
  <c r="K309" i="2"/>
  <c r="L309" i="2" s="1"/>
  <c r="K308" i="2"/>
  <c r="L308" i="2" s="1"/>
  <c r="K295" i="2"/>
  <c r="L295" i="2" s="1"/>
  <c r="K294" i="2"/>
  <c r="L294" i="2" s="1"/>
  <c r="K293" i="2"/>
  <c r="L293" i="2" s="1"/>
  <c r="K292" i="2"/>
  <c r="L292" i="2" s="1"/>
  <c r="K279" i="2"/>
  <c r="L279" i="2" s="1"/>
  <c r="K278" i="2"/>
  <c r="L278" i="2" s="1"/>
  <c r="K277" i="2"/>
  <c r="L277" i="2" s="1"/>
  <c r="K276" i="2"/>
  <c r="L276" i="2" s="1"/>
  <c r="K263" i="2"/>
  <c r="K262" i="2"/>
  <c r="K261" i="2"/>
  <c r="L261" i="2" s="1"/>
  <c r="K260" i="2"/>
  <c r="L260" i="2" l="1"/>
  <c r="L262" i="2"/>
  <c r="L263" i="2"/>
  <c r="K247" i="2" l="1"/>
  <c r="K246" i="2"/>
  <c r="K245" i="2"/>
  <c r="K244" i="2"/>
  <c r="K235" i="2"/>
  <c r="J235" i="2"/>
  <c r="K234" i="2"/>
  <c r="J234" i="2"/>
  <c r="K232" i="2"/>
  <c r="J232" i="2"/>
  <c r="K224" i="2"/>
  <c r="J224" i="2"/>
  <c r="K223" i="2"/>
  <c r="J223" i="2"/>
  <c r="K221" i="2"/>
  <c r="J221" i="2"/>
  <c r="K213" i="2"/>
  <c r="J213" i="2"/>
  <c r="K212" i="2"/>
  <c r="J212" i="2"/>
  <c r="K210" i="2"/>
  <c r="J210" i="2"/>
  <c r="K203" i="2"/>
  <c r="J203" i="2"/>
  <c r="K202" i="2"/>
  <c r="J202" i="2"/>
  <c r="K200" i="2"/>
  <c r="J200" i="2"/>
  <c r="K199" i="2"/>
  <c r="J199" i="2"/>
  <c r="L221" i="2" l="1"/>
  <c r="L246" i="2"/>
  <c r="L247" i="2"/>
  <c r="L244" i="2"/>
  <c r="L245" i="2"/>
  <c r="L234" i="2"/>
  <c r="L223" i="2"/>
  <c r="L224" i="2"/>
  <c r="L232" i="2"/>
  <c r="L199" i="2"/>
  <c r="L235" i="2"/>
  <c r="L203" i="2"/>
  <c r="L213" i="2"/>
  <c r="L210" i="2"/>
  <c r="L202" i="2"/>
  <c r="L212" i="2"/>
  <c r="L200" i="2"/>
  <c r="K192" i="2" l="1"/>
  <c r="J192" i="2"/>
  <c r="K191" i="2"/>
  <c r="J191" i="2"/>
  <c r="K189" i="2"/>
  <c r="J189" i="2"/>
  <c r="J188" i="2"/>
  <c r="L188" i="2" s="1"/>
  <c r="K179" i="2"/>
  <c r="L191" i="2" l="1"/>
  <c r="L192" i="2"/>
  <c r="L189" i="2"/>
  <c r="K183" i="2"/>
  <c r="J183" i="2"/>
  <c r="K182" i="2"/>
  <c r="J182" i="2"/>
  <c r="K181" i="2"/>
  <c r="J181" i="2"/>
  <c r="K180" i="2"/>
  <c r="J180" i="2"/>
  <c r="J179" i="2"/>
  <c r="K139" i="2"/>
  <c r="L139" i="2" s="1"/>
  <c r="K140" i="2"/>
  <c r="L140" i="2" s="1"/>
  <c r="K141" i="2"/>
  <c r="L141" i="2" s="1"/>
  <c r="K142" i="2"/>
  <c r="L142" i="2" s="1"/>
  <c r="K138" i="2"/>
  <c r="L138" i="2" s="1"/>
  <c r="K94" i="2"/>
  <c r="L94" i="2" s="1"/>
  <c r="L179" i="2" l="1"/>
  <c r="L181" i="2"/>
  <c r="L183" i="2"/>
  <c r="L180" i="2"/>
  <c r="L182" i="2"/>
  <c r="L116" i="2"/>
  <c r="L133" i="2"/>
  <c r="K147" i="2" l="1"/>
  <c r="K7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47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6" i="2"/>
  <c r="J27" i="2"/>
  <c r="J28" i="2"/>
  <c r="J29" i="2"/>
  <c r="J30" i="2"/>
  <c r="J31" i="2"/>
  <c r="J32" i="2"/>
  <c r="J33" i="2"/>
  <c r="J34" i="2"/>
  <c r="L47" i="2" l="1"/>
  <c r="L24" i="2"/>
  <c r="L26" i="2"/>
  <c r="L147" i="2"/>
  <c r="L152" i="2"/>
  <c r="C35" i="2" l="1"/>
  <c r="L15" i="2" l="1"/>
  <c r="L9" i="2" l="1"/>
  <c r="L16" i="2" l="1"/>
  <c r="B35" i="2"/>
  <c r="J35" i="2" s="1"/>
  <c r="L69" i="2" l="1"/>
  <c r="L54" i="2" l="1"/>
  <c r="H70" i="2"/>
  <c r="F70" i="2"/>
  <c r="D70" i="2"/>
  <c r="L48" i="2"/>
  <c r="L49" i="2"/>
  <c r="L50" i="2"/>
  <c r="L51" i="2"/>
  <c r="L52" i="2"/>
  <c r="L53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I70" i="2"/>
  <c r="G70" i="2"/>
  <c r="E70" i="2"/>
  <c r="C70" i="2"/>
  <c r="J70" i="2"/>
  <c r="K70" i="2" l="1"/>
  <c r="L70" i="2"/>
  <c r="L13" i="2"/>
  <c r="L23" i="2"/>
  <c r="L32" i="2"/>
  <c r="L18" i="2" l="1"/>
  <c r="L33" i="2"/>
  <c r="L20" i="2"/>
  <c r="L31" i="2"/>
  <c r="L19" i="2"/>
  <c r="L12" i="2"/>
  <c r="L11" i="2"/>
  <c r="L22" i="2"/>
  <c r="L10" i="2"/>
  <c r="L34" i="2"/>
  <c r="L21" i="2"/>
  <c r="L30" i="2"/>
  <c r="L17" i="2"/>
  <c r="L29" i="2"/>
  <c r="L28" i="2"/>
  <c r="L27" i="2"/>
  <c r="L14" i="2"/>
  <c r="H35" i="2"/>
  <c r="F35" i="2"/>
  <c r="D35" i="2"/>
  <c r="G35" i="2"/>
  <c r="I35" i="2" l="1"/>
  <c r="E35" i="2" l="1"/>
  <c r="K35" i="2" s="1"/>
  <c r="L35" i="2" l="1"/>
  <c r="B77" i="2"/>
  <c r="J77" i="2" s="1"/>
  <c r="L7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 Faria Carvalho</author>
    <author/>
  </authors>
  <commentList>
    <comment ref="A95" authorId="0" shapeId="0" xr:uid="{C95924EC-D820-463D-82A7-8B97389C8877}">
      <text>
        <r>
          <rPr>
            <sz val="18"/>
            <color indexed="81"/>
            <rFont val="Segoe UI"/>
            <family val="2"/>
          </rPr>
          <t>SOMAR ELETIVAS DO CC
ELETIVAS DO CO
PEQUENAS CIRURGIAS DA ADRIANA com vasec
CC + TUDO QUE DEU BAIXA DO CO E AMB NO SAMS</t>
        </r>
      </text>
    </comment>
    <comment ref="A105" authorId="0" shapeId="0" xr:uid="{A7905C3A-6385-4C3D-BCF0-B54B9E5B2EF2}">
      <text>
        <r>
          <rPr>
            <b/>
            <sz val="9"/>
            <color indexed="81"/>
            <rFont val="Segoe UI"/>
            <family val="2"/>
          </rPr>
          <t>Marina Faria Carvalho: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UCINCO 
PS INF OBS
PED CLINICA
BOX PED</t>
        </r>
      </text>
    </comment>
    <comment ref="A106" authorId="0" shapeId="0" xr:uid="{E4814EE2-1FCE-49DC-BADE-1BCF3401569A}">
      <text>
        <r>
          <rPr>
            <sz val="16"/>
            <color indexed="81"/>
            <rFont val="Segoe UI"/>
            <family val="2"/>
          </rPr>
          <t xml:space="preserve">  CLIN 3, CLIN 4
cir amb, cir cont, trauma, ps verde</t>
        </r>
      </text>
    </comment>
    <comment ref="A107" authorId="0" shapeId="0" xr:uid="{E948BDC4-36A7-4106-9158-6B5499C34714}">
      <text>
        <r>
          <rPr>
            <b/>
            <sz val="14"/>
            <color indexed="81"/>
            <rFont val="Segoe UI"/>
            <family val="2"/>
          </rPr>
          <t xml:space="preserve">    PPP, PP, aloj, Clínica obs</t>
        </r>
      </text>
    </comment>
    <comment ref="A108" authorId="0" shapeId="0" xr:uid="{C1E2A239-C851-4F5D-B37D-93CF2EE0803D}">
      <text>
        <r>
          <rPr>
            <sz val="16"/>
            <color indexed="81"/>
            <rFont val="Segoe UI"/>
            <family val="2"/>
          </rPr>
          <t xml:space="preserve">Clínica 1 + Clin2+ Box + Retaguarda +
</t>
        </r>
      </text>
    </comment>
    <comment ref="A109" authorId="0" shapeId="0" xr:uid="{BC3DE983-1A22-4BE9-B676-E1FC512AB2B1}">
      <text>
        <r>
          <rPr>
            <sz val="14"/>
            <color indexed="81"/>
            <rFont val="Segoe UI"/>
            <family val="2"/>
          </rPr>
          <t>UTI I
UTI II
UTI III (UCP E UCI)</t>
        </r>
      </text>
    </comment>
    <comment ref="A138" authorId="1" shapeId="0" xr:uid="{84E770D7-2632-4C53-BDDD-B39D6E32EC78}">
      <text>
        <r>
          <rPr>
            <sz val="14"/>
            <color rgb="FF000000"/>
            <rFont val="Calibri"/>
            <family val="2"/>
            <charset val="1"/>
          </rPr>
          <t xml:space="preserve">
    óbitos menor de 24h/saídas</t>
        </r>
      </text>
    </comment>
    <comment ref="A139" authorId="0" shapeId="0" xr:uid="{143A1E4F-6B01-463E-A36B-937474FC9543}">
      <text>
        <r>
          <rPr>
            <sz val="12"/>
            <color indexed="81"/>
            <rFont val="Segoe UI"/>
            <family val="2"/>
          </rPr>
          <t xml:space="preserve">
óbitos após 24h de internação/saidas</t>
        </r>
      </text>
    </comment>
    <comment ref="A140" authorId="1" shapeId="0" xr:uid="{71913229-9B35-4530-89B1-DF1B042E9FBB}">
      <text>
        <r>
          <rPr>
            <sz val="11"/>
            <color rgb="FF000000"/>
            <rFont val="Calibri"/>
            <family val="2"/>
            <charset val="1"/>
          </rPr>
          <t xml:space="preserve">
Comentário:
</t>
        </r>
        <r>
          <rPr>
            <sz val="16"/>
            <color rgb="FF000000"/>
            <rFont val="Calibri"/>
            <family val="2"/>
          </rPr>
          <t xml:space="preserve">    até 7 dias</t>
        </r>
      </text>
    </comment>
    <comment ref="A141" authorId="1" shapeId="0" xr:uid="{65650F3E-CC21-4BE0-96B3-5AB576DE7895}">
      <text>
        <r>
          <rPr>
            <b/>
            <sz val="9"/>
            <color rgb="FF000000"/>
            <rFont val="Segoe UI"/>
            <family val="2"/>
            <charset val="1"/>
          </rPr>
          <t xml:space="preserve">Marina Faria Carvalho: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11"/>
            <color rgb="FF000000"/>
            <rFont val="Segoe UI"/>
            <family val="2"/>
            <charset val="1"/>
          </rPr>
          <t>n° de óbitos/nascidos vivos</t>
        </r>
      </text>
    </comment>
    <comment ref="A159" authorId="0" shapeId="0" xr:uid="{733F6C8C-6C93-4C73-9869-1A2B0D103F79}">
      <text>
        <r>
          <rPr>
            <b/>
            <sz val="9"/>
            <color indexed="81"/>
            <rFont val="Segoe UI"/>
            <family val="2"/>
          </rPr>
          <t>Marina Faria Carvalho: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UCINCO 
PS INF OBS
PED CLINICA
BOX PED</t>
        </r>
      </text>
    </comment>
  </commentList>
</comments>
</file>

<file path=xl/sharedStrings.xml><?xml version="1.0" encoding="utf-8"?>
<sst xmlns="http://schemas.openxmlformats.org/spreadsheetml/2006/main" count="1099" uniqueCount="190">
  <si>
    <t>Fevereiro</t>
  </si>
  <si>
    <t>Março</t>
  </si>
  <si>
    <t>Abril</t>
  </si>
  <si>
    <t>Total</t>
  </si>
  <si>
    <t>Real.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</si>
  <si>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</si>
  <si>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</si>
  <si>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</si>
  <si>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</si>
  <si>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</si>
  <si>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</si>
  <si>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</si>
  <si>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</si>
  <si>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</si>
  <si>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</si>
  <si>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</si>
  <si>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</si>
  <si>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</si>
  <si>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</si>
  <si>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</si>
  <si>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</si>
  <si>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</si>
  <si>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</si>
  <si>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</si>
  <si>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</si>
  <si>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</si>
  <si>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</si>
  <si>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</si>
  <si>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</si>
  <si>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</si>
  <si>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</si>
  <si>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</si>
  <si>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</si>
  <si>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</si>
  <si>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</si>
  <si>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</si>
  <si>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</si>
  <si>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</si>
  <si>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</si>
  <si>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</si>
  <si>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</si>
  <si>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</si>
  <si>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</si>
  <si>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</si>
  <si>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</si>
  <si>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</si>
  <si>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</si>
  <si>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</si>
  <si>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</si>
  <si>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</si>
  <si>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</si>
  <si>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</si>
  <si>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</si>
  <si>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</si>
  <si>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AIH</t>
  </si>
  <si>
    <t>APAC</t>
  </si>
  <si>
    <t>ANEXO HOSPITALAR - QUALIDADE DE ALTA HOSPITALAR</t>
  </si>
  <si>
    <t>ANEXO HOSPITALAR - PERCENTUAL DE REGISTRO HOSPITALAR</t>
  </si>
  <si>
    <t>JANEIRO</t>
  </si>
  <si>
    <t>FEVEREIRO</t>
  </si>
  <si>
    <t>MARÇO</t>
  </si>
  <si>
    <t>ABRIL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</si>
  <si>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</si>
  <si>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</si>
  <si>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</si>
  <si>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</si>
  <si>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</si>
  <si>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</si>
  <si>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</si>
  <si>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</si>
  <si>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</si>
  <si>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</si>
  <si>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</si>
  <si>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HOSPITAL MUNICIPAL DR. JOSÉ DE CARVALHO FLORENCE - 2026</t>
  </si>
  <si>
    <t>Meta Quadrimestre</t>
  </si>
  <si>
    <t>INTERNAÇÕES</t>
  </si>
  <si>
    <t xml:space="preserve">TRATAMENTO CLÍNICO </t>
  </si>
  <si>
    <t>TRATAMENTO CIRÚRGICO ELETIVO</t>
  </si>
  <si>
    <t>TRATAMENTO OBSTÉTRICO</t>
  </si>
  <si>
    <t>PRODUÇÕES</t>
  </si>
  <si>
    <t>TRATAMENTO CIRÚRGICO URGÊNCIA</t>
  </si>
  <si>
    <t xml:space="preserve">TRATAMENTO CIRÚRGICO ELETIVA </t>
  </si>
  <si>
    <t>Meta</t>
  </si>
  <si>
    <t>PHD - PROGRAMA HOSPITALAR DOMICILIAR</t>
  </si>
  <si>
    <t>INDICADORES QUALITATIVOS</t>
  </si>
  <si>
    <t>PACIENTES</t>
  </si>
  <si>
    <t>TAXA DE OCUPAÇÃO DE LEITOS FIXOS</t>
  </si>
  <si>
    <t>CIRÚRGICA</t>
  </si>
  <si>
    <t>OBSTETRÍCIA</t>
  </si>
  <si>
    <t>CLÍNICA MÉDICA</t>
  </si>
  <si>
    <t>UTI ADULTO</t>
  </si>
  <si>
    <t>UTI PEDIÁTRICA</t>
  </si>
  <si>
    <t>UTI NEONATAL</t>
  </si>
  <si>
    <t>MÉDIA DE PERMANÊNCIA</t>
  </si>
  <si>
    <t>CIRURGIA ELETIVA</t>
  </si>
  <si>
    <t>PRONTO SOCORRO ADULTO E BOX</t>
  </si>
  <si>
    <t>CLÍNICA MÉDICA (Enfermaria)</t>
  </si>
  <si>
    <t>TAXA DE SUSPENSÃO CIRURGIAS</t>
  </si>
  <si>
    <t>TAXA DE SUSPENSÃO DE CIRURGIAS EM PACIENTES INTERNADOS (MOTIVO PACIENTE)</t>
  </si>
  <si>
    <t>TAXA DE SUSPENSÃO DE CIRURGIAS EM PACIENTES INTERNADOS (MOTIVO EXTRA PACIENTE)</t>
  </si>
  <si>
    <t>TAXA CESÁREA</t>
  </si>
  <si>
    <t>TAXA DE CESÁREAS PRIMÍPARA</t>
  </si>
  <si>
    <t>TAXAS DE MORTALIDADE</t>
  </si>
  <si>
    <t>ÍNDICE DE MORTALIDADE NÃO INSTITUCIONAL</t>
  </si>
  <si>
    <t>TAXA DE MORTALIDADE INSTITUCIONAL</t>
  </si>
  <si>
    <t>TAXA DE MORTALIDADE CIRÚRGICA</t>
  </si>
  <si>
    <t>MORTALIDADE MATERNA</t>
  </si>
  <si>
    <t>TAXA DE MORTALIDADE POR IAM</t>
  </si>
  <si>
    <t>UNIDADES DE INTERNAÇÃO</t>
  </si>
  <si>
    <t>OUVIDORIA</t>
  </si>
  <si>
    <t>ATENDIMENTOS</t>
  </si>
  <si>
    <t>DEVOLUTIVA DA OUVIDORIA</t>
  </si>
  <si>
    <t>SUGESTÃO, INFORMAÇÃO OU ELOGIO</t>
  </si>
  <si>
    <t>QUEIXA ENVIADA A DIREÇÃO E QUEIXA RESOLVIDA NO SAU</t>
  </si>
  <si>
    <t>DENÚNCIA</t>
  </si>
  <si>
    <t>OSTEOSSINTESE DE FRATURA DE FÊMUR EM PESSOAS DE MAIS DE 60 ANOS EM ATÉ 3 DIAS/MÉDIA</t>
  </si>
  <si>
    <t>INCIDÊNCIA DE QUEDA DE PACIENTES - META ≤2</t>
  </si>
  <si>
    <t>LESÃO POR PRESSÃO - META ≤5</t>
  </si>
  <si>
    <t>TAXA DE ACOLHIMENTO COM CLASSIFICAÇÃO DE RISCO NO PRONTO SOCORRO ADULTO</t>
  </si>
  <si>
    <t>TAXA DE ADESÃO AO PROTOCOLO DE CIRÚRGIA SEGURA - META ≥90 %</t>
  </si>
  <si>
    <t>UNIDADES BÁSICAS DE SAÚDE - MICRORREGIÃO LESTE - 2026</t>
  </si>
  <si>
    <t>COMPOSIÇÃO DE EQUIPE</t>
  </si>
  <si>
    <t>UBS NOVO HORIZONTE</t>
  </si>
  <si>
    <t>UBS EUGÊNIO DE MELO</t>
  </si>
  <si>
    <t>UBS VISTA VERDE</t>
  </si>
  <si>
    <t>UBS VILA TESOURO</t>
  </si>
  <si>
    <t>UBS VILA INDUSTRIAL E TATETUBA</t>
  </si>
  <si>
    <t>PRODUÇÃO</t>
  </si>
  <si>
    <t>Dentista</t>
  </si>
  <si>
    <t>Enfermeiro</t>
  </si>
  <si>
    <t>Assistente Social</t>
  </si>
  <si>
    <t>Nutricionista</t>
  </si>
  <si>
    <t>Médico de Saúde da Família</t>
  </si>
  <si>
    <t>Agente Comunitário de Saúde - Visitas</t>
  </si>
  <si>
    <t>Médico Clínico</t>
  </si>
  <si>
    <t>Médico Ginecologista</t>
  </si>
  <si>
    <t>Médico Pediatra</t>
  </si>
  <si>
    <t>INDICADORES</t>
  </si>
  <si>
    <t>Proporção gestantes com pelo menos 6 consultas de Pré-Natal realizadas, sendo a primeira até a 12 semana de gestação</t>
  </si>
  <si>
    <t>Proporção de gestantes com realização de exames para sífilis e HIV</t>
  </si>
  <si>
    <t>Proporção de gestante com atendimento odontológico realizado</t>
  </si>
  <si>
    <t>Cobertura de citopatológico de colo útero</t>
  </si>
  <si>
    <t>Cobertura vacinal de pólio inativada e pentavalente</t>
  </si>
  <si>
    <t>Proporção de pessoas com hipertensão, com consulta e pressão aferida no semestre</t>
  </si>
  <si>
    <t>Proporção de pessoas com diabetes, com consulta e hemoglobina glicada solicitada no semestre</t>
  </si>
  <si>
    <t>Acesso à primeira consulta odontológica programática</t>
  </si>
  <si>
    <t>Proporção de internações por doenças preveníveis na Atenção Básica</t>
  </si>
  <si>
    <t>Proporção de diabéticos e hipertensos acompanhados mensalmente em visita domiciliar (ACS)</t>
  </si>
  <si>
    <t>Proporção de profissionais com cadastro em equipes atualizado no SCNES</t>
  </si>
  <si>
    <t>Maior que 45%</t>
  </si>
  <si>
    <t>Maior ou igual a 60%</t>
  </si>
  <si>
    <t>Maior ou igual a 40%</t>
  </si>
  <si>
    <t>Maior ou igual a 95%</t>
  </si>
  <si>
    <t>Maior ou igual a 50%</t>
  </si>
  <si>
    <t>Menor que 20%</t>
  </si>
  <si>
    <t>Menor que 20</t>
  </si>
  <si>
    <t>Maior ou igual a 80%</t>
  </si>
  <si>
    <t xml:space="preserve">Proporção de encaminhamentos para serviço especializado </t>
  </si>
  <si>
    <t xml:space="preserve">Proporção de gestantes, puérperas e recém nascidos acompanhados mensalmente em visita domiciliar (ACS) </t>
  </si>
  <si>
    <t>≥80%</t>
  </si>
  <si>
    <t>≤5 dias</t>
  </si>
  <si>
    <t>≤3 dias</t>
  </si>
  <si>
    <t>≤10 dias</t>
  </si>
  <si>
    <t>≤14 dias</t>
  </si>
  <si>
    <t>≤16,5 dias</t>
  </si>
  <si>
    <t>≤7%</t>
  </si>
  <si>
    <t>≤35%</t>
  </si>
  <si>
    <t>NA</t>
  </si>
  <si>
    <t>ESPECIALIDADE</t>
  </si>
  <si>
    <t xml:space="preserve">GESTAÇÃO DE RISCO </t>
  </si>
  <si>
    <t>CESÁREA ITERATIVA</t>
  </si>
  <si>
    <t>RESOLUBILIDADE CIRÚRGICA</t>
  </si>
  <si>
    <t>90 DIAS</t>
  </si>
  <si>
    <t>Resolubilidade Cirúrgica de Alta Prioridade</t>
  </si>
  <si>
    <t>10 dias</t>
  </si>
  <si>
    <t>30 dias</t>
  </si>
  <si>
    <t>90 dias</t>
  </si>
  <si>
    <t>≤2</t>
  </si>
  <si>
    <t>3 DIAS</t>
  </si>
  <si>
    <t>≤5</t>
  </si>
  <si>
    <t>≥90 %</t>
  </si>
  <si>
    <t>ENFERMAGEM</t>
  </si>
  <si>
    <t>Atividade Coletiva</t>
  </si>
  <si>
    <t>≤8</t>
  </si>
  <si>
    <t>≤20</t>
  </si>
  <si>
    <t>12 DIAS</t>
  </si>
  <si>
    <t>-</t>
  </si>
  <si>
    <t>Indicadores com nova diretriz do Ministério da Saúde, a SPDM aguarda a manifestação da Secretaria de Saúde quanto a forma de evidenciar o correto acompanhamento dos respectivos grupos populacionais.</t>
  </si>
  <si>
    <t>Acordos com o Departamento de Regulação e Controle da Secretaria de Saúde - formalizado no Ofício nº 130/2025:
1º) Ortopedia avaliação cirúrgica: oferta de 75 vagas como ortopedia consultas especializadas, totalizando a meta de oferta em 125 consultas/mês.
2º) Punção Aspirativa de Mama por Agulha Fina: oferta de 25 vagas para Punção Aspirativa de Mama por Agulha Grossa, totalizando a meta de oferta de 30 exames/mês.
3º) Manometria: oferta de 10 vagas para Potencial Evocado Auditivo – BERA, totalizando a meta de oferta de 14 exames/mês.  
4º) Gestação de Risco: divisão da oferta conforme demanda do Município, sendo 170 para gestação de risco e 30 para cesárea iterativa. Oferta excedente, mediante solicitação do DRC.
5º) Procedimento com finalidade diagnóstica por teste rápido: oferta de testes rápidos para pacientes internados, apresentado quantitativo realizado.</t>
  </si>
  <si>
    <t>Atualizado em: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</si>
</sst>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8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4"/>
      <color indexed="81"/>
      <name val="Segoe UI"/>
      <family val="2"/>
    </font>
    <font>
      <sz val="16"/>
      <color indexed="81"/>
      <name val="Segoe UI"/>
      <family val="2"/>
    </font>
    <font>
      <b/>
      <sz val="14"/>
      <color indexed="81"/>
      <name val="Segoe UI"/>
      <family val="2"/>
    </font>
    <font>
      <sz val="14"/>
      <color rgb="FF000000"/>
      <name val="Calibri"/>
      <family val="2"/>
      <charset val="1"/>
    </font>
    <font>
      <sz val="12"/>
      <color indexed="81"/>
      <name val="Segoe UI"/>
      <family val="2"/>
    </font>
    <font>
      <sz val="16"/>
      <color rgb="FF000000"/>
      <name val="Calibri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11"/>
      <color rgb="FF000000"/>
      <name val="Segoe U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/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14999847407452621"/>
      </right>
      <top style="medium">
        <color theme="0" tint="-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499984740745262"/>
      </right>
      <top style="medium">
        <color theme="0" tint="-0.499984740745262"/>
      </top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499984740745262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499984740745262"/>
      </bottom>
      <diagonal/>
    </border>
    <border>
      <left style="medium">
        <color theme="0" tint="-0.14999847407452621"/>
      </left>
      <right style="medium">
        <color theme="0" tint="-0.499984740745262"/>
      </right>
      <top style="medium">
        <color theme="0" tint="-0.14999847407452621"/>
      </top>
      <bottom style="medium">
        <color theme="0" tint="-0.499984740745262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104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0" fontId="0" fillId="0" borderId="10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9" fontId="16" fillId="0" borderId="10" xfId="42" applyFont="1" applyBorder="1" applyAlignment="1">
      <alignment horizontal="center" vertical="center" wrapText="1"/>
    </xf>
    <xf numFmtId="165" fontId="0" fillId="0" borderId="10" xfId="42" applyNumberFormat="1" applyFon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165" fontId="16" fillId="0" borderId="10" xfId="0" applyNumberFormat="1" applyFont="1" applyBorder="1" applyAlignment="1">
      <alignment horizontal="center" vertical="center" wrapText="1"/>
    </xf>
    <xf numFmtId="9" fontId="0" fillId="0" borderId="10" xfId="42" applyFont="1" applyBorder="1" applyAlignment="1">
      <alignment horizontal="center" vertical="center" wrapText="1"/>
    </xf>
    <xf numFmtId="10" fontId="0" fillId="0" borderId="10" xfId="42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2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10" fontId="0" fillId="0" borderId="18" xfId="0" applyNumberForma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9" fontId="16" fillId="0" borderId="18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9" fontId="16" fillId="0" borderId="16" xfId="42" applyFont="1" applyBorder="1" applyAlignment="1">
      <alignment horizontal="center" vertical="center" wrapText="1"/>
    </xf>
    <xf numFmtId="9" fontId="16" fillId="0" borderId="19" xfId="42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165" fontId="16" fillId="0" borderId="16" xfId="42" applyNumberFormat="1" applyFont="1" applyBorder="1" applyAlignment="1">
      <alignment horizontal="center" vertical="center" wrapText="1"/>
    </xf>
    <xf numFmtId="165" fontId="0" fillId="0" borderId="18" xfId="42" applyNumberFormat="1" applyFont="1" applyBorder="1" applyAlignment="1">
      <alignment horizontal="center" vertical="center" wrapText="1"/>
    </xf>
    <xf numFmtId="165" fontId="16" fillId="0" borderId="18" xfId="0" applyNumberFormat="1" applyFont="1" applyBorder="1" applyAlignment="1">
      <alignment horizontal="center" vertical="center" wrapText="1"/>
    </xf>
    <xf numFmtId="165" fontId="16" fillId="0" borderId="19" xfId="42" applyNumberFormat="1" applyFont="1" applyBorder="1" applyAlignment="1">
      <alignment horizontal="center" vertical="center" wrapText="1"/>
    </xf>
    <xf numFmtId="9" fontId="0" fillId="0" borderId="18" xfId="42" applyFont="1" applyBorder="1" applyAlignment="1">
      <alignment horizontal="center" vertical="center" wrapText="1"/>
    </xf>
    <xf numFmtId="10" fontId="0" fillId="0" borderId="18" xfId="42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9" fontId="16" fillId="0" borderId="18" xfId="42" applyFont="1" applyBorder="1" applyAlignment="1">
      <alignment horizontal="center" vertical="center" wrapText="1"/>
    </xf>
    <xf numFmtId="10" fontId="16" fillId="0" borderId="18" xfId="42" applyNumberFormat="1" applyFont="1" applyBorder="1" applyAlignment="1">
      <alignment horizontal="center" vertical="center" wrapText="1"/>
    </xf>
    <xf numFmtId="10" fontId="16" fillId="0" borderId="19" xfId="42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0" fontId="16" fillId="0" borderId="30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0" fontId="16" fillId="0" borderId="33" xfId="0" applyNumberFormat="1" applyFont="1" applyBorder="1" applyAlignment="1">
      <alignment horizontal="center" vertical="center" wrapText="1"/>
    </xf>
    <xf numFmtId="10" fontId="16" fillId="0" borderId="16" xfId="42" applyNumberFormat="1" applyFont="1" applyBorder="1" applyAlignment="1">
      <alignment horizontal="center" vertical="center" wrapText="1"/>
    </xf>
    <xf numFmtId="9" fontId="0" fillId="0" borderId="16" xfId="42" applyFont="1" applyBorder="1" applyAlignment="1">
      <alignment horizontal="center" vertical="center" wrapText="1"/>
    </xf>
    <xf numFmtId="9" fontId="0" fillId="0" borderId="19" xfId="42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9" fontId="16" fillId="0" borderId="18" xfId="0" applyNumberFormat="1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0" fillId="0" borderId="21" xfId="0" applyBorder="1" applyAlignment="1">
      <alignment horizontal="justify" vertical="justify" wrapText="1"/>
    </xf>
    <xf numFmtId="0" fontId="0" fillId="0" borderId="22" xfId="0" applyBorder="1" applyAlignment="1">
      <alignment horizontal="justify" vertical="justify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</xdr:row>
      <xdr:rowOff>52916</xdr:rowOff>
    </xdr:from>
    <xdr:to>
      <xdr:col>11</xdr:col>
      <xdr:colOff>689105</xdr:colOff>
      <xdr:row>4</xdr:row>
      <xdr:rowOff>42981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</xdr:row>
      <xdr:rowOff>63501</xdr:rowOff>
    </xdr:from>
    <xdr:to>
      <xdr:col>0</xdr:col>
      <xdr:colOff>765012</xdr:colOff>
      <xdr:row>4</xdr:row>
      <xdr:rowOff>17710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324"/>
  <sheetViews>
    <sheetView showGridLines="0" tabSelected="1" zoomScaleNormal="100" zoomScaleSheetLayoutView="90" workbookViewId="0">
      <pane xSplit="1" ySplit="7" topLeftCell="B315" activePane="bottomRight" state="frozen"/>
      <selection pane="topRight" activeCell="B1" sqref="B1"/>
      <selection pane="bottomLeft" activeCell="A8" sqref="A8"/>
      <selection pane="bottomRight" activeCell="A325" sqref="A325"/>
    </sheetView>
  </sheetViews>
  <sheetFormatPr defaultRowHeight="15" x14ac:dyDescent="0.25"/>
  <cols>
    <col min="1" max="1" width="43" style="6" customWidth="1"/>
    <col min="2" max="2" width="11.85546875" style="2" customWidth="1"/>
    <col min="3" max="3" width="12.28515625" style="2" customWidth="1"/>
    <col min="4" max="4" width="13.5703125" style="2" customWidth="1"/>
    <col min="5" max="6" width="13" style="2" customWidth="1"/>
    <col min="7" max="8" width="12.5703125" style="2" customWidth="1"/>
    <col min="9" max="9" width="14.42578125" style="2" customWidth="1"/>
    <col min="10" max="10" width="11.5703125" style="2" customWidth="1"/>
    <col min="11" max="11" width="13" style="2" customWidth="1"/>
    <col min="12" max="12" width="11.5703125" style="2" customWidth="1"/>
    <col min="13" max="16384" width="9.140625" style="3"/>
  </cols>
  <sheetData>
    <row r="3" spans="1:12" ht="12" customHeight="1" x14ac:dyDescent="0.25">
      <c r="A3" s="88" t="s">
        <v>73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21.75" customHeight="1" thickBot="1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26.25" customHeight="1" thickBot="1" x14ac:dyDescent="0.3">
      <c r="A5" s="7"/>
    </row>
    <row r="6" spans="1:12" ht="20.100000000000001" customHeight="1" thickBot="1" x14ac:dyDescent="0.3">
      <c r="A6" s="81" t="s">
        <v>8</v>
      </c>
      <c r="B6" s="87" t="s">
        <v>58</v>
      </c>
      <c r="C6" s="87"/>
      <c r="D6" s="84" t="s">
        <v>0</v>
      </c>
      <c r="E6" s="84"/>
      <c r="F6" s="84" t="s">
        <v>1</v>
      </c>
      <c r="G6" s="84"/>
      <c r="H6" s="84" t="s">
        <v>2</v>
      </c>
      <c r="I6" s="84"/>
      <c r="J6" s="84" t="s">
        <v>3</v>
      </c>
      <c r="K6" s="84"/>
      <c r="L6" s="85"/>
    </row>
    <row r="7" spans="1:12" ht="24.75" thickBot="1" x14ac:dyDescent="0.3">
      <c r="A7" s="82"/>
      <c r="B7" s="9" t="s">
        <v>32</v>
      </c>
      <c r="C7" s="9" t="s">
        <v>7</v>
      </c>
      <c r="D7" s="9" t="s">
        <v>32</v>
      </c>
      <c r="E7" s="9" t="s">
        <v>7</v>
      </c>
      <c r="F7" s="9" t="s">
        <v>32</v>
      </c>
      <c r="G7" s="9" t="s">
        <v>7</v>
      </c>
      <c r="H7" s="9" t="s">
        <v>32</v>
      </c>
      <c r="I7" s="9" t="s">
        <v>7</v>
      </c>
      <c r="J7" s="9" t="s">
        <v>74</v>
      </c>
      <c r="K7" s="9" t="s">
        <v>7</v>
      </c>
      <c r="L7" s="24" t="s">
        <v>5</v>
      </c>
    </row>
    <row r="8" spans="1:12" ht="20.100000000000001" customHeight="1" thickBot="1" x14ac:dyDescent="0.3">
      <c r="A8" s="25" t="s">
        <v>9</v>
      </c>
      <c r="B8" s="11">
        <v>10</v>
      </c>
      <c r="C8" s="11">
        <v>10</v>
      </c>
      <c r="D8" s="11">
        <v>10</v>
      </c>
      <c r="E8" s="11">
        <v>10</v>
      </c>
      <c r="F8" s="11"/>
      <c r="G8" s="11"/>
      <c r="H8" s="11"/>
      <c r="I8" s="11"/>
      <c r="J8" s="12">
        <f>B8*4</f>
        <v>40</v>
      </c>
      <c r="K8" s="12">
        <f>C8+E8+G8+I8</f>
        <v>20</v>
      </c>
      <c r="L8" s="26">
        <f>(K8/J8)*100</f>
        <v>50</v>
      </c>
    </row>
    <row r="9" spans="1:12" ht="20.100000000000001" customHeight="1" thickBot="1" x14ac:dyDescent="0.3">
      <c r="A9" s="25" t="s">
        <v>10</v>
      </c>
      <c r="B9" s="11">
        <v>105</v>
      </c>
      <c r="C9" s="11">
        <v>105</v>
      </c>
      <c r="D9" s="11">
        <v>105</v>
      </c>
      <c r="E9" s="11">
        <v>110</v>
      </c>
      <c r="F9" s="11"/>
      <c r="G9" s="11"/>
      <c r="H9" s="11"/>
      <c r="I9" s="11"/>
      <c r="J9" s="12">
        <f t="shared" ref="J9:J34" si="0">B9*4</f>
        <v>420</v>
      </c>
      <c r="K9" s="12">
        <f t="shared" ref="K9:K35" si="1">C9+E9+G9+I9</f>
        <v>215</v>
      </c>
      <c r="L9" s="26">
        <f>(K9/J9)*100</f>
        <v>51.19047619047619</v>
      </c>
    </row>
    <row r="10" spans="1:12" ht="20.100000000000001" customHeight="1" thickBot="1" x14ac:dyDescent="0.3">
      <c r="A10" s="25" t="s">
        <v>11</v>
      </c>
      <c r="B10" s="11">
        <v>75</v>
      </c>
      <c r="C10" s="11">
        <v>80</v>
      </c>
      <c r="D10" s="11">
        <v>75</v>
      </c>
      <c r="E10" s="11">
        <v>80</v>
      </c>
      <c r="F10" s="11"/>
      <c r="G10" s="11"/>
      <c r="H10" s="11"/>
      <c r="I10" s="11"/>
      <c r="J10" s="12">
        <f t="shared" si="0"/>
        <v>300</v>
      </c>
      <c r="K10" s="12">
        <f t="shared" si="1"/>
        <v>160</v>
      </c>
      <c r="L10" s="26">
        <f t="shared" ref="L10:L34" si="2">(K10/J10)*100</f>
        <v>53.333333333333336</v>
      </c>
    </row>
    <row r="11" spans="1:12" ht="20.100000000000001" customHeight="1" thickBot="1" x14ac:dyDescent="0.3">
      <c r="A11" s="25" t="s">
        <v>12</v>
      </c>
      <c r="B11" s="11">
        <v>15</v>
      </c>
      <c r="C11" s="11">
        <v>8</v>
      </c>
      <c r="D11" s="11">
        <v>15</v>
      </c>
      <c r="E11" s="11">
        <v>16</v>
      </c>
      <c r="F11" s="11"/>
      <c r="G11" s="11"/>
      <c r="H11" s="11"/>
      <c r="I11" s="11"/>
      <c r="J11" s="12">
        <f t="shared" si="0"/>
        <v>60</v>
      </c>
      <c r="K11" s="12">
        <f t="shared" si="1"/>
        <v>24</v>
      </c>
      <c r="L11" s="26">
        <f t="shared" si="2"/>
        <v>40</v>
      </c>
    </row>
    <row r="12" spans="1:12" ht="21" customHeight="1" thickBot="1" x14ac:dyDescent="0.3">
      <c r="A12" s="25" t="s">
        <v>69</v>
      </c>
      <c r="B12" s="11">
        <v>50</v>
      </c>
      <c r="C12" s="11">
        <v>125</v>
      </c>
      <c r="D12" s="11">
        <v>125</v>
      </c>
      <c r="E12" s="11">
        <v>125</v>
      </c>
      <c r="F12" s="11"/>
      <c r="G12" s="11"/>
      <c r="H12" s="11"/>
      <c r="I12" s="11"/>
      <c r="J12" s="12">
        <f t="shared" si="0"/>
        <v>200</v>
      </c>
      <c r="K12" s="12">
        <f t="shared" si="1"/>
        <v>250</v>
      </c>
      <c r="L12" s="26">
        <f t="shared" si="2"/>
        <v>125</v>
      </c>
    </row>
    <row r="13" spans="1:12" ht="18.75" customHeight="1" thickBot="1" x14ac:dyDescent="0.3">
      <c r="A13" s="25" t="s">
        <v>13</v>
      </c>
      <c r="B13" s="11">
        <v>40</v>
      </c>
      <c r="C13" s="11">
        <v>45</v>
      </c>
      <c r="D13" s="11">
        <v>40</v>
      </c>
      <c r="E13" s="11">
        <v>45</v>
      </c>
      <c r="F13" s="11"/>
      <c r="G13" s="11"/>
      <c r="H13" s="11"/>
      <c r="I13" s="11"/>
      <c r="J13" s="12">
        <f t="shared" si="0"/>
        <v>160</v>
      </c>
      <c r="K13" s="12">
        <f t="shared" si="1"/>
        <v>90</v>
      </c>
      <c r="L13" s="26">
        <f t="shared" si="2"/>
        <v>56.25</v>
      </c>
    </row>
    <row r="14" spans="1:12" ht="20.100000000000001" customHeight="1" thickBot="1" x14ac:dyDescent="0.3">
      <c r="A14" s="25" t="s">
        <v>14</v>
      </c>
      <c r="B14" s="11">
        <v>50</v>
      </c>
      <c r="C14" s="11">
        <v>40</v>
      </c>
      <c r="D14" s="11">
        <v>50</v>
      </c>
      <c r="E14" s="11">
        <v>45</v>
      </c>
      <c r="F14" s="11"/>
      <c r="G14" s="11"/>
      <c r="H14" s="11"/>
      <c r="I14" s="11"/>
      <c r="J14" s="12">
        <f t="shared" si="0"/>
        <v>200</v>
      </c>
      <c r="K14" s="12">
        <f t="shared" si="1"/>
        <v>85</v>
      </c>
      <c r="L14" s="26">
        <f t="shared" si="2"/>
        <v>42.5</v>
      </c>
    </row>
    <row r="15" spans="1:12" ht="20.100000000000001" customHeight="1" thickBot="1" x14ac:dyDescent="0.3">
      <c r="A15" s="25" t="s">
        <v>15</v>
      </c>
      <c r="B15" s="11">
        <v>15</v>
      </c>
      <c r="C15" s="11">
        <v>15</v>
      </c>
      <c r="D15" s="11">
        <v>15</v>
      </c>
      <c r="E15" s="11">
        <v>15</v>
      </c>
      <c r="F15" s="11"/>
      <c r="G15" s="11"/>
      <c r="H15" s="11"/>
      <c r="I15" s="11"/>
      <c r="J15" s="12">
        <f t="shared" si="0"/>
        <v>60</v>
      </c>
      <c r="K15" s="12">
        <f t="shared" si="1"/>
        <v>30</v>
      </c>
      <c r="L15" s="26">
        <f>(K15/J15)*100</f>
        <v>50</v>
      </c>
    </row>
    <row r="16" spans="1:12" ht="20.100000000000001" customHeight="1" thickBot="1" x14ac:dyDescent="0.3">
      <c r="A16" s="25" t="s">
        <v>16</v>
      </c>
      <c r="B16" s="11">
        <v>25</v>
      </c>
      <c r="C16" s="11">
        <v>30</v>
      </c>
      <c r="D16" s="11">
        <v>25</v>
      </c>
      <c r="E16" s="11">
        <v>20</v>
      </c>
      <c r="F16" s="11"/>
      <c r="G16" s="11"/>
      <c r="H16" s="11"/>
      <c r="I16" s="11"/>
      <c r="J16" s="12">
        <f t="shared" si="0"/>
        <v>100</v>
      </c>
      <c r="K16" s="12">
        <f t="shared" si="1"/>
        <v>50</v>
      </c>
      <c r="L16" s="26">
        <f>(K16/J16)*100</f>
        <v>50</v>
      </c>
    </row>
    <row r="17" spans="1:12" ht="20.100000000000001" customHeight="1" thickBot="1" x14ac:dyDescent="0.3">
      <c r="A17" s="25" t="s">
        <v>17</v>
      </c>
      <c r="B17" s="11">
        <v>30</v>
      </c>
      <c r="C17" s="11">
        <v>30</v>
      </c>
      <c r="D17" s="11">
        <v>30</v>
      </c>
      <c r="E17" s="11">
        <v>29</v>
      </c>
      <c r="F17" s="11"/>
      <c r="G17" s="11"/>
      <c r="H17" s="11"/>
      <c r="I17" s="11"/>
      <c r="J17" s="12">
        <f t="shared" si="0"/>
        <v>120</v>
      </c>
      <c r="K17" s="12">
        <f t="shared" si="1"/>
        <v>59</v>
      </c>
      <c r="L17" s="26">
        <f t="shared" si="2"/>
        <v>49.166666666666664</v>
      </c>
    </row>
    <row r="18" spans="1:12" ht="20.100000000000001" customHeight="1" thickBot="1" x14ac:dyDescent="0.3">
      <c r="A18" s="25" t="s">
        <v>18</v>
      </c>
      <c r="B18" s="11">
        <v>27</v>
      </c>
      <c r="C18" s="11">
        <v>20</v>
      </c>
      <c r="D18" s="11">
        <v>27</v>
      </c>
      <c r="E18" s="11">
        <v>27</v>
      </c>
      <c r="F18" s="11"/>
      <c r="G18" s="11"/>
      <c r="H18" s="11"/>
      <c r="I18" s="11"/>
      <c r="J18" s="12">
        <f t="shared" si="0"/>
        <v>108</v>
      </c>
      <c r="K18" s="12">
        <f t="shared" si="1"/>
        <v>47</v>
      </c>
      <c r="L18" s="26">
        <f t="shared" si="2"/>
        <v>43.518518518518519</v>
      </c>
    </row>
    <row r="19" spans="1:12" ht="20.100000000000001" customHeight="1" thickBot="1" x14ac:dyDescent="0.3">
      <c r="A19" s="25" t="s">
        <v>19</v>
      </c>
      <c r="B19" s="11">
        <v>50</v>
      </c>
      <c r="C19" s="11">
        <v>52</v>
      </c>
      <c r="D19" s="11">
        <v>50</v>
      </c>
      <c r="E19" s="11">
        <v>56</v>
      </c>
      <c r="F19" s="11"/>
      <c r="G19" s="11"/>
      <c r="H19" s="11"/>
      <c r="I19" s="11"/>
      <c r="J19" s="12">
        <f t="shared" si="0"/>
        <v>200</v>
      </c>
      <c r="K19" s="12">
        <f t="shared" si="1"/>
        <v>108</v>
      </c>
      <c r="L19" s="26">
        <f t="shared" si="2"/>
        <v>54</v>
      </c>
    </row>
    <row r="20" spans="1:12" ht="20.100000000000001" customHeight="1" thickBot="1" x14ac:dyDescent="0.3">
      <c r="A20" s="25" t="s">
        <v>20</v>
      </c>
      <c r="B20" s="11">
        <v>4</v>
      </c>
      <c r="C20" s="11">
        <v>4</v>
      </c>
      <c r="D20" s="11">
        <v>4</v>
      </c>
      <c r="E20" s="11">
        <v>4</v>
      </c>
      <c r="F20" s="11"/>
      <c r="G20" s="11"/>
      <c r="H20" s="11"/>
      <c r="I20" s="11"/>
      <c r="J20" s="12">
        <f t="shared" si="0"/>
        <v>16</v>
      </c>
      <c r="K20" s="12">
        <f t="shared" si="1"/>
        <v>8</v>
      </c>
      <c r="L20" s="26">
        <f t="shared" si="2"/>
        <v>50</v>
      </c>
    </row>
    <row r="21" spans="1:12" ht="20.100000000000001" customHeight="1" thickBot="1" x14ac:dyDescent="0.3">
      <c r="A21" s="25" t="s">
        <v>21</v>
      </c>
      <c r="B21" s="11">
        <v>48</v>
      </c>
      <c r="C21" s="11">
        <v>56</v>
      </c>
      <c r="D21" s="11">
        <v>48</v>
      </c>
      <c r="E21" s="11">
        <v>40</v>
      </c>
      <c r="F21" s="11"/>
      <c r="G21" s="11"/>
      <c r="H21" s="11"/>
      <c r="I21" s="11"/>
      <c r="J21" s="12">
        <f t="shared" si="0"/>
        <v>192</v>
      </c>
      <c r="K21" s="12">
        <f t="shared" si="1"/>
        <v>96</v>
      </c>
      <c r="L21" s="26">
        <f t="shared" si="2"/>
        <v>50</v>
      </c>
    </row>
    <row r="22" spans="1:12" ht="20.100000000000001" customHeight="1" thickBot="1" x14ac:dyDescent="0.3">
      <c r="A22" s="25" t="s">
        <v>22</v>
      </c>
      <c r="B22" s="11">
        <v>250</v>
      </c>
      <c r="C22" s="11">
        <v>270</v>
      </c>
      <c r="D22" s="11">
        <v>250</v>
      </c>
      <c r="E22" s="11">
        <v>230</v>
      </c>
      <c r="F22" s="11"/>
      <c r="G22" s="11"/>
      <c r="H22" s="11"/>
      <c r="I22" s="11"/>
      <c r="J22" s="12">
        <f t="shared" si="0"/>
        <v>1000</v>
      </c>
      <c r="K22" s="12">
        <f t="shared" si="1"/>
        <v>500</v>
      </c>
      <c r="L22" s="26">
        <f t="shared" si="2"/>
        <v>50</v>
      </c>
    </row>
    <row r="23" spans="1:12" ht="19.5" customHeight="1" thickBot="1" x14ac:dyDescent="0.3">
      <c r="A23" s="25" t="s">
        <v>23</v>
      </c>
      <c r="B23" s="11">
        <v>100</v>
      </c>
      <c r="C23" s="11">
        <v>98</v>
      </c>
      <c r="D23" s="11">
        <v>100</v>
      </c>
      <c r="E23" s="11">
        <v>98</v>
      </c>
      <c r="F23" s="11"/>
      <c r="G23" s="11"/>
      <c r="H23" s="11"/>
      <c r="I23" s="11"/>
      <c r="J23" s="12">
        <f t="shared" si="0"/>
        <v>400</v>
      </c>
      <c r="K23" s="12">
        <f t="shared" si="1"/>
        <v>196</v>
      </c>
      <c r="L23" s="26">
        <f>(K23/J23)*100</f>
        <v>49</v>
      </c>
    </row>
    <row r="24" spans="1:12" ht="20.100000000000001" customHeight="1" thickBot="1" x14ac:dyDescent="0.3">
      <c r="A24" s="25" t="s">
        <v>71</v>
      </c>
      <c r="B24" s="89">
        <v>20</v>
      </c>
      <c r="C24" s="11">
        <v>21</v>
      </c>
      <c r="D24" s="75">
        <v>20</v>
      </c>
      <c r="E24" s="11">
        <v>20</v>
      </c>
      <c r="F24" s="11"/>
      <c r="G24" s="11"/>
      <c r="H24" s="11"/>
      <c r="I24" s="11"/>
      <c r="J24" s="90">
        <f t="shared" si="0"/>
        <v>80</v>
      </c>
      <c r="K24" s="12">
        <f t="shared" si="1"/>
        <v>41</v>
      </c>
      <c r="L24" s="77">
        <f>((K24+K25)/J24)*100</f>
        <v>56.25</v>
      </c>
    </row>
    <row r="25" spans="1:12" ht="20.100000000000001" customHeight="1" thickBot="1" x14ac:dyDescent="0.3">
      <c r="A25" s="25" t="s">
        <v>72</v>
      </c>
      <c r="B25" s="89"/>
      <c r="C25" s="11">
        <v>4</v>
      </c>
      <c r="D25" s="76"/>
      <c r="E25" s="11">
        <v>0</v>
      </c>
      <c r="F25" s="11"/>
      <c r="G25" s="11"/>
      <c r="H25" s="11"/>
      <c r="I25" s="11"/>
      <c r="J25" s="90"/>
      <c r="K25" s="12">
        <f t="shared" si="1"/>
        <v>4</v>
      </c>
      <c r="L25" s="77"/>
    </row>
    <row r="26" spans="1:12" ht="21" customHeight="1" thickBot="1" x14ac:dyDescent="0.3">
      <c r="A26" s="25" t="s">
        <v>64</v>
      </c>
      <c r="B26" s="11">
        <v>80</v>
      </c>
      <c r="C26" s="11">
        <v>5</v>
      </c>
      <c r="D26" s="11">
        <v>5</v>
      </c>
      <c r="E26" s="11">
        <v>5</v>
      </c>
      <c r="F26" s="11"/>
      <c r="G26" s="11"/>
      <c r="H26" s="11"/>
      <c r="I26" s="11"/>
      <c r="J26" s="12">
        <f t="shared" si="0"/>
        <v>320</v>
      </c>
      <c r="K26" s="12">
        <f t="shared" si="1"/>
        <v>10</v>
      </c>
      <c r="L26" s="26">
        <f>(K26/J26)*100</f>
        <v>3.125</v>
      </c>
    </row>
    <row r="27" spans="1:12" ht="20.100000000000001" customHeight="1" thickBot="1" x14ac:dyDescent="0.3">
      <c r="A27" s="25" t="s">
        <v>24</v>
      </c>
      <c r="B27" s="11">
        <v>64</v>
      </c>
      <c r="C27" s="11">
        <v>64</v>
      </c>
      <c r="D27" s="11">
        <v>64</v>
      </c>
      <c r="E27" s="11">
        <v>64</v>
      </c>
      <c r="F27" s="11"/>
      <c r="G27" s="11"/>
      <c r="H27" s="11"/>
      <c r="I27" s="11"/>
      <c r="J27" s="12">
        <f t="shared" si="0"/>
        <v>256</v>
      </c>
      <c r="K27" s="12">
        <f t="shared" si="1"/>
        <v>128</v>
      </c>
      <c r="L27" s="26">
        <f t="shared" si="2"/>
        <v>50</v>
      </c>
    </row>
    <row r="28" spans="1:12" ht="20.100000000000001" customHeight="1" thickBot="1" x14ac:dyDescent="0.3">
      <c r="A28" s="25" t="s">
        <v>25</v>
      </c>
      <c r="B28" s="11">
        <v>70</v>
      </c>
      <c r="C28" s="11">
        <v>65</v>
      </c>
      <c r="D28" s="11">
        <v>70</v>
      </c>
      <c r="E28" s="11">
        <v>70</v>
      </c>
      <c r="F28" s="11"/>
      <c r="G28" s="11"/>
      <c r="H28" s="11"/>
      <c r="I28" s="11"/>
      <c r="J28" s="12">
        <f t="shared" si="0"/>
        <v>280</v>
      </c>
      <c r="K28" s="12">
        <f t="shared" si="1"/>
        <v>135</v>
      </c>
      <c r="L28" s="26">
        <f t="shared" si="2"/>
        <v>48.214285714285715</v>
      </c>
    </row>
    <row r="29" spans="1:12" ht="20.100000000000001" customHeight="1" thickBot="1" x14ac:dyDescent="0.3">
      <c r="A29" s="25" t="s">
        <v>26</v>
      </c>
      <c r="B29" s="11">
        <v>20</v>
      </c>
      <c r="C29" s="11">
        <v>22</v>
      </c>
      <c r="D29" s="11">
        <v>20</v>
      </c>
      <c r="E29" s="11">
        <v>22</v>
      </c>
      <c r="F29" s="11"/>
      <c r="G29" s="11"/>
      <c r="H29" s="11"/>
      <c r="I29" s="11"/>
      <c r="J29" s="12">
        <f t="shared" si="0"/>
        <v>80</v>
      </c>
      <c r="K29" s="12">
        <f t="shared" si="1"/>
        <v>44</v>
      </c>
      <c r="L29" s="26">
        <f t="shared" si="2"/>
        <v>55.000000000000007</v>
      </c>
    </row>
    <row r="30" spans="1:12" ht="20.100000000000001" customHeight="1" thickBot="1" x14ac:dyDescent="0.3">
      <c r="A30" s="25" t="s">
        <v>27</v>
      </c>
      <c r="B30" s="11">
        <v>28</v>
      </c>
      <c r="C30" s="11">
        <v>25</v>
      </c>
      <c r="D30" s="11">
        <v>28</v>
      </c>
      <c r="E30" s="11">
        <v>30</v>
      </c>
      <c r="F30" s="11"/>
      <c r="G30" s="11"/>
      <c r="H30" s="11"/>
      <c r="I30" s="11"/>
      <c r="J30" s="12">
        <f t="shared" si="0"/>
        <v>112</v>
      </c>
      <c r="K30" s="12">
        <f t="shared" si="1"/>
        <v>55</v>
      </c>
      <c r="L30" s="26">
        <f t="shared" si="2"/>
        <v>49.107142857142854</v>
      </c>
    </row>
    <row r="31" spans="1:12" ht="20.100000000000001" customHeight="1" thickBot="1" x14ac:dyDescent="0.3">
      <c r="A31" s="25" t="s">
        <v>28</v>
      </c>
      <c r="B31" s="11">
        <v>10</v>
      </c>
      <c r="C31" s="11">
        <v>10</v>
      </c>
      <c r="D31" s="11">
        <v>10</v>
      </c>
      <c r="E31" s="11">
        <v>10</v>
      </c>
      <c r="F31" s="11"/>
      <c r="G31" s="11"/>
      <c r="H31" s="11"/>
      <c r="I31" s="11"/>
      <c r="J31" s="12">
        <f t="shared" si="0"/>
        <v>40</v>
      </c>
      <c r="K31" s="12">
        <f t="shared" si="1"/>
        <v>20</v>
      </c>
      <c r="L31" s="26">
        <f t="shared" si="2"/>
        <v>50</v>
      </c>
    </row>
    <row r="32" spans="1:12" ht="20.100000000000001" customHeight="1" thickBot="1" x14ac:dyDescent="0.3">
      <c r="A32" s="25" t="s">
        <v>29</v>
      </c>
      <c r="B32" s="11">
        <v>35</v>
      </c>
      <c r="C32" s="11">
        <v>40</v>
      </c>
      <c r="D32" s="11">
        <v>35</v>
      </c>
      <c r="E32" s="11">
        <v>30</v>
      </c>
      <c r="F32" s="11"/>
      <c r="G32" s="11"/>
      <c r="H32" s="11"/>
      <c r="I32" s="11"/>
      <c r="J32" s="12">
        <f t="shared" si="0"/>
        <v>140</v>
      </c>
      <c r="K32" s="12">
        <f t="shared" si="1"/>
        <v>70</v>
      </c>
      <c r="L32" s="26">
        <f t="shared" si="2"/>
        <v>50</v>
      </c>
    </row>
    <row r="33" spans="1:12" ht="20.100000000000001" customHeight="1" thickBot="1" x14ac:dyDescent="0.3">
      <c r="A33" s="25" t="s">
        <v>30</v>
      </c>
      <c r="B33" s="11">
        <v>35</v>
      </c>
      <c r="C33" s="11">
        <v>35</v>
      </c>
      <c r="D33" s="11">
        <v>35</v>
      </c>
      <c r="E33" s="11">
        <v>30</v>
      </c>
      <c r="F33" s="11"/>
      <c r="G33" s="11"/>
      <c r="H33" s="11"/>
      <c r="I33" s="11"/>
      <c r="J33" s="12">
        <f t="shared" si="0"/>
        <v>140</v>
      </c>
      <c r="K33" s="12">
        <f t="shared" si="1"/>
        <v>65</v>
      </c>
      <c r="L33" s="26">
        <f t="shared" si="2"/>
        <v>46.428571428571431</v>
      </c>
    </row>
    <row r="34" spans="1:12" ht="20.100000000000001" customHeight="1" thickBot="1" x14ac:dyDescent="0.3">
      <c r="A34" s="25" t="s">
        <v>31</v>
      </c>
      <c r="B34" s="11">
        <v>70</v>
      </c>
      <c r="C34" s="11">
        <v>70</v>
      </c>
      <c r="D34" s="11">
        <v>70</v>
      </c>
      <c r="E34" s="11">
        <v>70</v>
      </c>
      <c r="F34" s="11"/>
      <c r="G34" s="11"/>
      <c r="H34" s="11"/>
      <c r="I34" s="11"/>
      <c r="J34" s="12">
        <f t="shared" si="0"/>
        <v>280</v>
      </c>
      <c r="K34" s="12">
        <f t="shared" si="1"/>
        <v>140</v>
      </c>
      <c r="L34" s="26">
        <f t="shared" si="2"/>
        <v>50</v>
      </c>
    </row>
    <row r="35" spans="1:12" s="34" customFormat="1" ht="20.100000000000001" customHeight="1" thickBot="1" x14ac:dyDescent="0.3">
      <c r="A35" s="32" t="s">
        <v>3</v>
      </c>
      <c r="B35" s="30">
        <f>SUM(B8:B34)</f>
        <v>1326</v>
      </c>
      <c r="C35" s="33">
        <f>SUM(C8:C34)</f>
        <v>1349</v>
      </c>
      <c r="D35" s="30">
        <f>SUM(D8:D34)</f>
        <v>1326</v>
      </c>
      <c r="E35" s="30">
        <f t="shared" ref="E35:I35" si="3">SUM(E8:E34)</f>
        <v>1301</v>
      </c>
      <c r="F35" s="30">
        <f>SUM(F8:F34)</f>
        <v>0</v>
      </c>
      <c r="G35" s="30">
        <f>SUM(G8:G34)</f>
        <v>0</v>
      </c>
      <c r="H35" s="30">
        <f>SUM(H8:H34)</f>
        <v>0</v>
      </c>
      <c r="I35" s="33">
        <f t="shared" si="3"/>
        <v>0</v>
      </c>
      <c r="J35" s="30">
        <f>B35*4</f>
        <v>5304</v>
      </c>
      <c r="K35" s="30">
        <f t="shared" si="1"/>
        <v>2650</v>
      </c>
      <c r="L35" s="31">
        <f>(K35/J35)*100</f>
        <v>49.962292609351437</v>
      </c>
    </row>
    <row r="36" spans="1:12" ht="148.5" customHeight="1" thickBot="1" x14ac:dyDescent="0.3">
      <c r="A36" s="35" t="s">
        <v>70</v>
      </c>
      <c r="B36" s="102" t="s">
        <v>188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3"/>
    </row>
    <row r="37" spans="1:12" x14ac:dyDescent="0.25">
      <c r="A37" s="86"/>
      <c r="B37" s="86"/>
      <c r="C37" s="86"/>
      <c r="D37" s="4"/>
    </row>
    <row r="38" spans="1:12" ht="15.75" thickBot="1" x14ac:dyDescent="0.3">
      <c r="A38" s="8"/>
      <c r="B38" s="8"/>
      <c r="C38" s="8"/>
      <c r="D38" s="4"/>
    </row>
    <row r="39" spans="1:12" ht="15.75" thickBot="1" x14ac:dyDescent="0.3">
      <c r="A39" s="81" t="s">
        <v>168</v>
      </c>
      <c r="B39" s="87" t="s">
        <v>58</v>
      </c>
      <c r="C39" s="87"/>
      <c r="D39" s="84" t="s">
        <v>0</v>
      </c>
      <c r="E39" s="84"/>
      <c r="F39" s="84" t="s">
        <v>1</v>
      </c>
      <c r="G39" s="84"/>
      <c r="H39" s="84" t="s">
        <v>2</v>
      </c>
      <c r="I39" s="84"/>
      <c r="J39" s="84" t="s">
        <v>3</v>
      </c>
      <c r="K39" s="84"/>
      <c r="L39" s="85"/>
    </row>
    <row r="40" spans="1:12" ht="24.75" thickBot="1" x14ac:dyDescent="0.3">
      <c r="A40" s="82"/>
      <c r="B40" s="9" t="s">
        <v>32</v>
      </c>
      <c r="C40" s="9" t="s">
        <v>7</v>
      </c>
      <c r="D40" s="9" t="s">
        <v>32</v>
      </c>
      <c r="E40" s="9" t="s">
        <v>7</v>
      </c>
      <c r="F40" s="9" t="s">
        <v>32</v>
      </c>
      <c r="G40" s="9" t="s">
        <v>7</v>
      </c>
      <c r="H40" s="9" t="s">
        <v>32</v>
      </c>
      <c r="I40" s="9" t="s">
        <v>7</v>
      </c>
      <c r="J40" s="9" t="s">
        <v>74</v>
      </c>
      <c r="K40" s="9" t="s">
        <v>7</v>
      </c>
      <c r="L40" s="24" t="s">
        <v>5</v>
      </c>
    </row>
    <row r="41" spans="1:12" ht="15.75" thickBot="1" x14ac:dyDescent="0.3">
      <c r="A41" s="25" t="s">
        <v>169</v>
      </c>
      <c r="B41" s="11">
        <v>200</v>
      </c>
      <c r="C41" s="11">
        <v>225</v>
      </c>
      <c r="D41" s="11">
        <v>200</v>
      </c>
      <c r="E41" s="11">
        <v>184</v>
      </c>
      <c r="F41" s="11"/>
      <c r="G41" s="11"/>
      <c r="H41" s="11"/>
      <c r="I41" s="11"/>
      <c r="J41" s="12">
        <f t="shared" ref="J41:J42" si="4">B41*4</f>
        <v>800</v>
      </c>
      <c r="K41" s="12">
        <f t="shared" ref="K41:K42" si="5">C41+E41+G41+I41</f>
        <v>409</v>
      </c>
      <c r="L41" s="26">
        <f t="shared" ref="L41:L42" si="6">(K41/J41)*100</f>
        <v>51.125</v>
      </c>
    </row>
    <row r="42" spans="1:12" ht="15.75" thickBot="1" x14ac:dyDescent="0.3">
      <c r="A42" s="27" t="s">
        <v>170</v>
      </c>
      <c r="B42" s="29">
        <v>25</v>
      </c>
      <c r="C42" s="29">
        <v>25</v>
      </c>
      <c r="D42" s="29">
        <v>25</v>
      </c>
      <c r="E42" s="29">
        <v>25</v>
      </c>
      <c r="F42" s="29"/>
      <c r="G42" s="29"/>
      <c r="H42" s="29"/>
      <c r="I42" s="29"/>
      <c r="J42" s="30">
        <f t="shared" si="4"/>
        <v>100</v>
      </c>
      <c r="K42" s="30">
        <f t="shared" si="5"/>
        <v>50</v>
      </c>
      <c r="L42" s="31">
        <f t="shared" si="6"/>
        <v>50</v>
      </c>
    </row>
    <row r="43" spans="1:12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</row>
    <row r="44" spans="1:12" ht="15.75" thickBot="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ht="20.100000000000001" customHeight="1" thickBot="1" x14ac:dyDescent="0.3">
      <c r="A45" s="81" t="s">
        <v>33</v>
      </c>
      <c r="B45" s="87" t="s">
        <v>58</v>
      </c>
      <c r="C45" s="87"/>
      <c r="D45" s="84" t="s">
        <v>0</v>
      </c>
      <c r="E45" s="84"/>
      <c r="F45" s="84" t="s">
        <v>1</v>
      </c>
      <c r="G45" s="84"/>
      <c r="H45" s="84" t="s">
        <v>2</v>
      </c>
      <c r="I45" s="84"/>
      <c r="J45" s="84" t="s">
        <v>3</v>
      </c>
      <c r="K45" s="84"/>
      <c r="L45" s="85"/>
    </row>
    <row r="46" spans="1:12" ht="27.75" customHeight="1" thickBot="1" x14ac:dyDescent="0.3">
      <c r="A46" s="82"/>
      <c r="B46" s="9" t="s">
        <v>32</v>
      </c>
      <c r="C46" s="9" t="s">
        <v>7</v>
      </c>
      <c r="D46" s="9" t="s">
        <v>32</v>
      </c>
      <c r="E46" s="9" t="s">
        <v>7</v>
      </c>
      <c r="F46" s="9" t="s">
        <v>32</v>
      </c>
      <c r="G46" s="9" t="s">
        <v>7</v>
      </c>
      <c r="H46" s="9" t="s">
        <v>32</v>
      </c>
      <c r="I46" s="9" t="s">
        <v>7</v>
      </c>
      <c r="J46" s="9" t="s">
        <v>74</v>
      </c>
      <c r="K46" s="9" t="s">
        <v>7</v>
      </c>
      <c r="L46" s="36" t="s">
        <v>5</v>
      </c>
    </row>
    <row r="47" spans="1:12" ht="31.5" customHeight="1" thickBot="1" x14ac:dyDescent="0.3">
      <c r="A47" s="25" t="s">
        <v>66</v>
      </c>
      <c r="B47" s="11">
        <v>5</v>
      </c>
      <c r="C47" s="11">
        <v>30</v>
      </c>
      <c r="D47" s="11">
        <v>5</v>
      </c>
      <c r="E47" s="11">
        <v>30</v>
      </c>
      <c r="F47" s="11"/>
      <c r="G47" s="11"/>
      <c r="H47" s="11"/>
      <c r="I47" s="11"/>
      <c r="J47" s="12">
        <f>B47*4</f>
        <v>20</v>
      </c>
      <c r="K47" s="12">
        <f>SUM(C47,E47,G47,I47)</f>
        <v>60</v>
      </c>
      <c r="L47" s="26">
        <f>(K47/J47)*100</f>
        <v>300</v>
      </c>
    </row>
    <row r="48" spans="1:12" ht="30.75" customHeight="1" thickBot="1" x14ac:dyDescent="0.3">
      <c r="A48" s="25" t="s">
        <v>65</v>
      </c>
      <c r="B48" s="11">
        <v>25</v>
      </c>
      <c r="C48" s="11">
        <v>0</v>
      </c>
      <c r="D48" s="11">
        <v>25</v>
      </c>
      <c r="E48" s="11">
        <v>0</v>
      </c>
      <c r="F48" s="11"/>
      <c r="G48" s="11"/>
      <c r="H48" s="11"/>
      <c r="I48" s="11"/>
      <c r="J48" s="12">
        <f t="shared" ref="J48:J69" si="7">B48*4</f>
        <v>100</v>
      </c>
      <c r="K48" s="12">
        <f t="shared" ref="K48:K69" si="8">SUM(C48,E48,G48,I48)</f>
        <v>0</v>
      </c>
      <c r="L48" s="26">
        <f t="shared" ref="L48:L68" si="9">(K48/J48)*100</f>
        <v>0</v>
      </c>
    </row>
    <row r="49" spans="1:12" ht="19.5" customHeight="1" thickBot="1" x14ac:dyDescent="0.3">
      <c r="A49" s="25" t="s">
        <v>34</v>
      </c>
      <c r="B49" s="11">
        <v>300</v>
      </c>
      <c r="C49" s="11">
        <v>320</v>
      </c>
      <c r="D49" s="11">
        <v>300</v>
      </c>
      <c r="E49" s="11">
        <v>280</v>
      </c>
      <c r="F49" s="11"/>
      <c r="G49" s="11"/>
      <c r="H49" s="11"/>
      <c r="I49" s="11"/>
      <c r="J49" s="12">
        <f t="shared" si="7"/>
        <v>1200</v>
      </c>
      <c r="K49" s="12">
        <f t="shared" si="8"/>
        <v>600</v>
      </c>
      <c r="L49" s="26">
        <f t="shared" si="9"/>
        <v>50</v>
      </c>
    </row>
    <row r="50" spans="1:12" ht="29.25" customHeight="1" thickBot="1" x14ac:dyDescent="0.3">
      <c r="A50" s="25" t="s">
        <v>35</v>
      </c>
      <c r="B50" s="11">
        <v>1200</v>
      </c>
      <c r="C50" s="11">
        <v>1200</v>
      </c>
      <c r="D50" s="11">
        <v>1200</v>
      </c>
      <c r="E50" s="11">
        <v>1100</v>
      </c>
      <c r="F50" s="11"/>
      <c r="G50" s="11"/>
      <c r="H50" s="11"/>
      <c r="I50" s="11"/>
      <c r="J50" s="12">
        <f t="shared" si="7"/>
        <v>4800</v>
      </c>
      <c r="K50" s="12">
        <f t="shared" si="8"/>
        <v>2300</v>
      </c>
      <c r="L50" s="26">
        <f t="shared" si="9"/>
        <v>47.916666666666671</v>
      </c>
    </row>
    <row r="51" spans="1:12" ht="32.25" customHeight="1" thickBot="1" x14ac:dyDescent="0.3">
      <c r="A51" s="25" t="s">
        <v>36</v>
      </c>
      <c r="B51" s="11">
        <v>200</v>
      </c>
      <c r="C51" s="11">
        <v>200</v>
      </c>
      <c r="D51" s="11">
        <v>200</v>
      </c>
      <c r="E51" s="11">
        <v>200</v>
      </c>
      <c r="F51" s="11"/>
      <c r="G51" s="11"/>
      <c r="H51" s="11"/>
      <c r="I51" s="11"/>
      <c r="J51" s="12">
        <f t="shared" si="7"/>
        <v>800</v>
      </c>
      <c r="K51" s="12">
        <f t="shared" si="8"/>
        <v>400</v>
      </c>
      <c r="L51" s="26">
        <f t="shared" si="9"/>
        <v>50</v>
      </c>
    </row>
    <row r="52" spans="1:12" ht="30.75" customHeight="1" thickBot="1" x14ac:dyDescent="0.3">
      <c r="A52" s="25" t="s">
        <v>37</v>
      </c>
      <c r="B52" s="11">
        <v>220</v>
      </c>
      <c r="C52" s="11">
        <v>228</v>
      </c>
      <c r="D52" s="11">
        <v>220</v>
      </c>
      <c r="E52" s="11">
        <v>220</v>
      </c>
      <c r="F52" s="11"/>
      <c r="G52" s="11"/>
      <c r="H52" s="11"/>
      <c r="I52" s="11"/>
      <c r="J52" s="12">
        <f t="shared" si="7"/>
        <v>880</v>
      </c>
      <c r="K52" s="12">
        <f t="shared" si="8"/>
        <v>448</v>
      </c>
      <c r="L52" s="26">
        <f t="shared" si="9"/>
        <v>50.909090909090907</v>
      </c>
    </row>
    <row r="53" spans="1:12" ht="30.75" customHeight="1" thickBot="1" x14ac:dyDescent="0.3">
      <c r="A53" s="25" t="s">
        <v>38</v>
      </c>
      <c r="B53" s="11">
        <v>14</v>
      </c>
      <c r="C53" s="11">
        <v>14</v>
      </c>
      <c r="D53" s="11">
        <v>14</v>
      </c>
      <c r="E53" s="11">
        <v>14</v>
      </c>
      <c r="F53" s="11"/>
      <c r="G53" s="11"/>
      <c r="H53" s="11"/>
      <c r="I53" s="11"/>
      <c r="J53" s="12">
        <f t="shared" si="7"/>
        <v>56</v>
      </c>
      <c r="K53" s="12">
        <f t="shared" si="8"/>
        <v>28</v>
      </c>
      <c r="L53" s="26">
        <f t="shared" si="9"/>
        <v>50</v>
      </c>
    </row>
    <row r="54" spans="1:12" ht="20.25" customHeight="1" thickBot="1" x14ac:dyDescent="0.3">
      <c r="A54" s="25" t="s">
        <v>39</v>
      </c>
      <c r="B54" s="11">
        <v>60</v>
      </c>
      <c r="C54" s="11">
        <v>60</v>
      </c>
      <c r="D54" s="11">
        <v>60</v>
      </c>
      <c r="E54" s="11">
        <v>60</v>
      </c>
      <c r="F54" s="11"/>
      <c r="G54" s="11"/>
      <c r="H54" s="11"/>
      <c r="I54" s="11"/>
      <c r="J54" s="12">
        <f t="shared" si="7"/>
        <v>240</v>
      </c>
      <c r="K54" s="12">
        <f t="shared" si="8"/>
        <v>120</v>
      </c>
      <c r="L54" s="26">
        <f>(K54/J54)*100</f>
        <v>50</v>
      </c>
    </row>
    <row r="55" spans="1:12" ht="20.25" customHeight="1" thickBot="1" x14ac:dyDescent="0.3">
      <c r="A55" s="25" t="s">
        <v>40</v>
      </c>
      <c r="B55" s="11">
        <v>117</v>
      </c>
      <c r="C55" s="11">
        <v>122</v>
      </c>
      <c r="D55" s="11">
        <v>117</v>
      </c>
      <c r="E55" s="11">
        <v>67</v>
      </c>
      <c r="F55" s="11"/>
      <c r="G55" s="11"/>
      <c r="H55" s="11"/>
      <c r="I55" s="11"/>
      <c r="J55" s="12">
        <f t="shared" si="7"/>
        <v>468</v>
      </c>
      <c r="K55" s="12">
        <f t="shared" si="8"/>
        <v>189</v>
      </c>
      <c r="L55" s="26">
        <f t="shared" si="9"/>
        <v>40.384615384615387</v>
      </c>
    </row>
    <row r="56" spans="1:12" ht="31.5" customHeight="1" thickBot="1" x14ac:dyDescent="0.3">
      <c r="A56" s="25" t="s">
        <v>41</v>
      </c>
      <c r="B56" s="11">
        <v>150</v>
      </c>
      <c r="C56" s="11">
        <v>150</v>
      </c>
      <c r="D56" s="11">
        <v>150</v>
      </c>
      <c r="E56" s="11">
        <v>150</v>
      </c>
      <c r="F56" s="11"/>
      <c r="G56" s="11"/>
      <c r="H56" s="11"/>
      <c r="I56" s="11"/>
      <c r="J56" s="12">
        <f t="shared" si="7"/>
        <v>600</v>
      </c>
      <c r="K56" s="12">
        <f t="shared" si="8"/>
        <v>300</v>
      </c>
      <c r="L56" s="26">
        <f t="shared" si="9"/>
        <v>50</v>
      </c>
    </row>
    <row r="57" spans="1:12" ht="28.5" customHeight="1" thickBot="1" x14ac:dyDescent="0.3">
      <c r="A57" s="25" t="s">
        <v>42</v>
      </c>
      <c r="B57" s="11">
        <v>70</v>
      </c>
      <c r="C57" s="11">
        <v>70</v>
      </c>
      <c r="D57" s="11">
        <v>70</v>
      </c>
      <c r="E57" s="11">
        <v>70</v>
      </c>
      <c r="F57" s="11"/>
      <c r="G57" s="11"/>
      <c r="H57" s="11"/>
      <c r="I57" s="11"/>
      <c r="J57" s="12">
        <f t="shared" si="7"/>
        <v>280</v>
      </c>
      <c r="K57" s="12">
        <f t="shared" si="8"/>
        <v>140</v>
      </c>
      <c r="L57" s="26">
        <f t="shared" si="9"/>
        <v>50</v>
      </c>
    </row>
    <row r="58" spans="1:12" ht="20.100000000000001" customHeight="1" thickBot="1" x14ac:dyDescent="0.3">
      <c r="A58" s="25" t="s">
        <v>43</v>
      </c>
      <c r="B58" s="11">
        <v>25</v>
      </c>
      <c r="C58" s="11">
        <v>25</v>
      </c>
      <c r="D58" s="11">
        <v>25</v>
      </c>
      <c r="E58" s="11">
        <v>25</v>
      </c>
      <c r="F58" s="11"/>
      <c r="G58" s="11"/>
      <c r="H58" s="11"/>
      <c r="I58" s="11"/>
      <c r="J58" s="12">
        <f t="shared" si="7"/>
        <v>100</v>
      </c>
      <c r="K58" s="12">
        <f t="shared" si="8"/>
        <v>50</v>
      </c>
      <c r="L58" s="26">
        <f t="shared" si="9"/>
        <v>50</v>
      </c>
    </row>
    <row r="59" spans="1:12" ht="20.100000000000001" customHeight="1" thickBot="1" x14ac:dyDescent="0.3">
      <c r="A59" s="25" t="s">
        <v>67</v>
      </c>
      <c r="B59" s="11">
        <v>4</v>
      </c>
      <c r="C59" s="11">
        <v>14</v>
      </c>
      <c r="D59" s="11">
        <v>4</v>
      </c>
      <c r="E59" s="11">
        <v>14</v>
      </c>
      <c r="F59" s="11"/>
      <c r="G59" s="11"/>
      <c r="H59" s="11"/>
      <c r="I59" s="11"/>
      <c r="J59" s="12">
        <f t="shared" si="7"/>
        <v>16</v>
      </c>
      <c r="K59" s="12">
        <f t="shared" si="8"/>
        <v>28</v>
      </c>
      <c r="L59" s="26">
        <f t="shared" si="9"/>
        <v>175</v>
      </c>
    </row>
    <row r="60" spans="1:12" ht="20.100000000000001" customHeight="1" thickBot="1" x14ac:dyDescent="0.3">
      <c r="A60" s="25" t="s">
        <v>44</v>
      </c>
      <c r="B60" s="11">
        <v>50</v>
      </c>
      <c r="C60" s="11">
        <v>50</v>
      </c>
      <c r="D60" s="11">
        <v>50</v>
      </c>
      <c r="E60" s="11">
        <v>50</v>
      </c>
      <c r="F60" s="11"/>
      <c r="G60" s="11"/>
      <c r="H60" s="11"/>
      <c r="I60" s="11"/>
      <c r="J60" s="12">
        <f t="shared" si="7"/>
        <v>200</v>
      </c>
      <c r="K60" s="12">
        <f t="shared" si="8"/>
        <v>100</v>
      </c>
      <c r="L60" s="26">
        <f t="shared" si="9"/>
        <v>50</v>
      </c>
    </row>
    <row r="61" spans="1:12" ht="36" customHeight="1" thickBot="1" x14ac:dyDescent="0.3">
      <c r="A61" s="25" t="s">
        <v>45</v>
      </c>
      <c r="B61" s="11">
        <v>80</v>
      </c>
      <c r="C61" s="11">
        <v>76</v>
      </c>
      <c r="D61" s="11">
        <v>80</v>
      </c>
      <c r="E61" s="11">
        <v>80</v>
      </c>
      <c r="F61" s="11"/>
      <c r="G61" s="11"/>
      <c r="H61" s="11"/>
      <c r="I61" s="11"/>
      <c r="J61" s="12">
        <f t="shared" si="7"/>
        <v>320</v>
      </c>
      <c r="K61" s="12">
        <f t="shared" si="8"/>
        <v>156</v>
      </c>
      <c r="L61" s="26">
        <f t="shared" si="9"/>
        <v>48.75</v>
      </c>
    </row>
    <row r="62" spans="1:12" ht="20.100000000000001" customHeight="1" thickBot="1" x14ac:dyDescent="0.3">
      <c r="A62" s="25" t="s">
        <v>46</v>
      </c>
      <c r="B62" s="11">
        <v>70</v>
      </c>
      <c r="C62" s="11">
        <v>63</v>
      </c>
      <c r="D62" s="11">
        <v>70</v>
      </c>
      <c r="E62" s="11">
        <v>63</v>
      </c>
      <c r="F62" s="11"/>
      <c r="G62" s="11"/>
      <c r="H62" s="11"/>
      <c r="I62" s="11"/>
      <c r="J62" s="12">
        <f t="shared" si="7"/>
        <v>280</v>
      </c>
      <c r="K62" s="12">
        <f t="shared" si="8"/>
        <v>126</v>
      </c>
      <c r="L62" s="26">
        <f t="shared" si="9"/>
        <v>45</v>
      </c>
    </row>
    <row r="63" spans="1:12" ht="31.5" customHeight="1" thickBot="1" x14ac:dyDescent="0.3">
      <c r="A63" s="25" t="s">
        <v>47</v>
      </c>
      <c r="B63" s="11">
        <v>12</v>
      </c>
      <c r="C63" s="11">
        <v>12</v>
      </c>
      <c r="D63" s="11">
        <v>12</v>
      </c>
      <c r="E63" s="11">
        <v>12</v>
      </c>
      <c r="F63" s="11"/>
      <c r="G63" s="11"/>
      <c r="H63" s="11"/>
      <c r="I63" s="11"/>
      <c r="J63" s="12">
        <f t="shared" si="7"/>
        <v>48</v>
      </c>
      <c r="K63" s="12">
        <f t="shared" si="8"/>
        <v>24</v>
      </c>
      <c r="L63" s="26">
        <f t="shared" si="9"/>
        <v>50</v>
      </c>
    </row>
    <row r="64" spans="1:12" ht="20.100000000000001" customHeight="1" thickBot="1" x14ac:dyDescent="0.3">
      <c r="A64" s="25" t="s">
        <v>48</v>
      </c>
      <c r="B64" s="11">
        <v>100</v>
      </c>
      <c r="C64" s="11">
        <v>140</v>
      </c>
      <c r="D64" s="11">
        <v>100</v>
      </c>
      <c r="E64" s="11">
        <v>100</v>
      </c>
      <c r="F64" s="11"/>
      <c r="G64" s="11"/>
      <c r="H64" s="11"/>
      <c r="I64" s="11"/>
      <c r="J64" s="12">
        <f t="shared" si="7"/>
        <v>400</v>
      </c>
      <c r="K64" s="12">
        <f t="shared" si="8"/>
        <v>240</v>
      </c>
      <c r="L64" s="26">
        <f t="shared" si="9"/>
        <v>60</v>
      </c>
    </row>
    <row r="65" spans="1:12" ht="20.100000000000001" customHeight="1" thickBot="1" x14ac:dyDescent="0.3">
      <c r="A65" s="25" t="s">
        <v>68</v>
      </c>
      <c r="B65" s="11">
        <v>10</v>
      </c>
      <c r="C65" s="11">
        <v>0</v>
      </c>
      <c r="D65" s="11">
        <v>10</v>
      </c>
      <c r="E65" s="11">
        <v>0</v>
      </c>
      <c r="F65" s="11"/>
      <c r="G65" s="11"/>
      <c r="H65" s="11"/>
      <c r="I65" s="11"/>
      <c r="J65" s="12">
        <f t="shared" si="7"/>
        <v>40</v>
      </c>
      <c r="K65" s="12">
        <f t="shared" si="8"/>
        <v>0</v>
      </c>
      <c r="L65" s="26">
        <f t="shared" si="9"/>
        <v>0</v>
      </c>
    </row>
    <row r="66" spans="1:12" ht="20.100000000000001" customHeight="1" thickBot="1" x14ac:dyDescent="0.3">
      <c r="A66" s="25" t="s">
        <v>49</v>
      </c>
      <c r="B66" s="11">
        <v>5</v>
      </c>
      <c r="C66" s="11">
        <v>5</v>
      </c>
      <c r="D66" s="11">
        <v>5</v>
      </c>
      <c r="E66" s="11">
        <v>5</v>
      </c>
      <c r="F66" s="11"/>
      <c r="G66" s="11"/>
      <c r="H66" s="11"/>
      <c r="I66" s="11"/>
      <c r="J66" s="12">
        <f t="shared" si="7"/>
        <v>20</v>
      </c>
      <c r="K66" s="12">
        <f t="shared" si="8"/>
        <v>10</v>
      </c>
      <c r="L66" s="26">
        <f t="shared" si="9"/>
        <v>50</v>
      </c>
    </row>
    <row r="67" spans="1:12" ht="20.100000000000001" customHeight="1" thickBot="1" x14ac:dyDescent="0.3">
      <c r="A67" s="25" t="s">
        <v>50</v>
      </c>
      <c r="B67" s="11">
        <v>3</v>
      </c>
      <c r="C67" s="11">
        <v>3</v>
      </c>
      <c r="D67" s="11">
        <v>3</v>
      </c>
      <c r="E67" s="11">
        <v>3</v>
      </c>
      <c r="F67" s="11"/>
      <c r="G67" s="11"/>
      <c r="H67" s="11"/>
      <c r="I67" s="11"/>
      <c r="J67" s="12">
        <f t="shared" si="7"/>
        <v>12</v>
      </c>
      <c r="K67" s="12">
        <f t="shared" si="8"/>
        <v>6</v>
      </c>
      <c r="L67" s="26">
        <f t="shared" si="9"/>
        <v>50</v>
      </c>
    </row>
    <row r="68" spans="1:12" ht="20.100000000000001" customHeight="1" thickBot="1" x14ac:dyDescent="0.3">
      <c r="A68" s="25" t="s">
        <v>51</v>
      </c>
      <c r="B68" s="11">
        <v>2</v>
      </c>
      <c r="C68" s="11">
        <v>2</v>
      </c>
      <c r="D68" s="11">
        <v>2</v>
      </c>
      <c r="E68" s="11">
        <v>2</v>
      </c>
      <c r="F68" s="11"/>
      <c r="G68" s="11"/>
      <c r="H68" s="11"/>
      <c r="I68" s="11"/>
      <c r="J68" s="12">
        <f t="shared" si="7"/>
        <v>8</v>
      </c>
      <c r="K68" s="12">
        <f t="shared" si="8"/>
        <v>4</v>
      </c>
      <c r="L68" s="26">
        <f t="shared" si="9"/>
        <v>50</v>
      </c>
    </row>
    <row r="69" spans="1:12" ht="30.75" thickBot="1" x14ac:dyDescent="0.3">
      <c r="A69" s="25" t="s">
        <v>62</v>
      </c>
      <c r="B69" s="11">
        <v>50</v>
      </c>
      <c r="C69" s="11">
        <v>1665</v>
      </c>
      <c r="D69" s="11">
        <v>50</v>
      </c>
      <c r="E69" s="11">
        <v>1658</v>
      </c>
      <c r="F69" s="11"/>
      <c r="G69" s="11"/>
      <c r="H69" s="11"/>
      <c r="I69" s="11"/>
      <c r="J69" s="12">
        <f t="shared" si="7"/>
        <v>200</v>
      </c>
      <c r="K69" s="12">
        <f t="shared" si="8"/>
        <v>3323</v>
      </c>
      <c r="L69" s="26">
        <f>(K69/J69)*100</f>
        <v>1661.4999999999998</v>
      </c>
    </row>
    <row r="70" spans="1:12" s="34" customFormat="1" ht="20.100000000000001" customHeight="1" thickBot="1" x14ac:dyDescent="0.3">
      <c r="A70" s="32" t="s">
        <v>3</v>
      </c>
      <c r="B70" s="30">
        <f>SUM(B47:B69)</f>
        <v>2772</v>
      </c>
      <c r="C70" s="30">
        <f t="shared" ref="C70:I70" si="10">SUM(C47:C69)</f>
        <v>4449</v>
      </c>
      <c r="D70" s="30">
        <f t="shared" si="10"/>
        <v>2772</v>
      </c>
      <c r="E70" s="30">
        <f t="shared" si="10"/>
        <v>4203</v>
      </c>
      <c r="F70" s="30">
        <f t="shared" si="10"/>
        <v>0</v>
      </c>
      <c r="G70" s="33">
        <f t="shared" si="10"/>
        <v>0</v>
      </c>
      <c r="H70" s="30">
        <f t="shared" si="10"/>
        <v>0</v>
      </c>
      <c r="I70" s="33">
        <f t="shared" si="10"/>
        <v>0</v>
      </c>
      <c r="J70" s="30">
        <f>B70*1</f>
        <v>2772</v>
      </c>
      <c r="K70" s="30">
        <f>SUM(C70,E70,G70,I70)</f>
        <v>8652</v>
      </c>
      <c r="L70" s="31">
        <f>(K70/J70)*100</f>
        <v>312.12121212121212</v>
      </c>
    </row>
    <row r="71" spans="1:12" ht="64.5" customHeight="1" thickBot="1" x14ac:dyDescent="0.3">
      <c r="A71" s="37" t="s">
        <v>70</v>
      </c>
      <c r="B71" s="102" t="s">
        <v>63</v>
      </c>
      <c r="C71" s="102"/>
      <c r="D71" s="102"/>
      <c r="E71" s="102"/>
      <c r="F71" s="102"/>
      <c r="G71" s="102"/>
      <c r="H71" s="102"/>
      <c r="I71" s="102"/>
      <c r="J71" s="102"/>
      <c r="K71" s="102"/>
      <c r="L71" s="103"/>
    </row>
    <row r="72" spans="1:12" x14ac:dyDescent="0.25">
      <c r="A72" s="5"/>
    </row>
    <row r="73" spans="1:12" ht="15.75" thickBot="1" x14ac:dyDescent="0.3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ht="20.100000000000001" customHeight="1" thickBot="1" x14ac:dyDescent="0.3">
      <c r="A74" s="81" t="s">
        <v>52</v>
      </c>
      <c r="B74" s="87" t="s">
        <v>58</v>
      </c>
      <c r="C74" s="87"/>
      <c r="D74" s="87" t="s">
        <v>59</v>
      </c>
      <c r="E74" s="87"/>
      <c r="F74" s="87" t="s">
        <v>60</v>
      </c>
      <c r="G74" s="87"/>
      <c r="H74" s="87" t="s">
        <v>61</v>
      </c>
      <c r="I74" s="87"/>
      <c r="J74" s="84" t="s">
        <v>3</v>
      </c>
      <c r="K74" s="84"/>
      <c r="L74" s="85"/>
    </row>
    <row r="75" spans="1:12" ht="27" customHeight="1" thickBot="1" x14ac:dyDescent="0.3">
      <c r="A75" s="82"/>
      <c r="B75" s="9" t="s">
        <v>32</v>
      </c>
      <c r="C75" s="9" t="s">
        <v>4</v>
      </c>
      <c r="D75" s="9" t="s">
        <v>32</v>
      </c>
      <c r="E75" s="9" t="s">
        <v>4</v>
      </c>
      <c r="F75" s="9" t="s">
        <v>32</v>
      </c>
      <c r="G75" s="9" t="s">
        <v>4</v>
      </c>
      <c r="H75" s="9" t="s">
        <v>32</v>
      </c>
      <c r="I75" s="9" t="s">
        <v>4</v>
      </c>
      <c r="J75" s="9" t="s">
        <v>74</v>
      </c>
      <c r="K75" s="10" t="s">
        <v>4</v>
      </c>
      <c r="L75" s="24" t="s">
        <v>5</v>
      </c>
    </row>
    <row r="76" spans="1:12" ht="20.100000000000001" customHeight="1" thickBot="1" x14ac:dyDescent="0.3">
      <c r="A76" s="25" t="s">
        <v>53</v>
      </c>
      <c r="B76" s="11">
        <v>475</v>
      </c>
      <c r="C76" s="13">
        <v>406</v>
      </c>
      <c r="D76" s="11">
        <v>475</v>
      </c>
      <c r="E76" s="13">
        <v>502</v>
      </c>
      <c r="F76" s="11"/>
      <c r="G76" s="13"/>
      <c r="H76" s="11"/>
      <c r="I76" s="13"/>
      <c r="J76" s="12">
        <f>B76*4</f>
        <v>1900</v>
      </c>
      <c r="K76" s="12">
        <f>SUM(C76,E76,G76,I76)</f>
        <v>908</v>
      </c>
      <c r="L76" s="26">
        <f>(K76/J76)*100</f>
        <v>47.789473684210527</v>
      </c>
    </row>
    <row r="77" spans="1:12" ht="20.100000000000001" customHeight="1" thickBot="1" x14ac:dyDescent="0.3">
      <c r="A77" s="27" t="s">
        <v>3</v>
      </c>
      <c r="B77" s="28">
        <f>SUM(B76)</f>
        <v>475</v>
      </c>
      <c r="C77" s="28">
        <v>406</v>
      </c>
      <c r="D77" s="28">
        <v>475</v>
      </c>
      <c r="E77" s="28">
        <v>502</v>
      </c>
      <c r="F77" s="28"/>
      <c r="G77" s="28"/>
      <c r="H77" s="28"/>
      <c r="I77" s="28"/>
      <c r="J77" s="30">
        <f>B77*4</f>
        <v>1900</v>
      </c>
      <c r="K77" s="30">
        <f>SUM(C77,E77,G77,I77)</f>
        <v>908</v>
      </c>
      <c r="L77" s="31">
        <f t="shared" ref="L77" si="11">(K77/J77)*100</f>
        <v>47.789473684210527</v>
      </c>
    </row>
    <row r="78" spans="1:12" x14ac:dyDescent="0.25">
      <c r="A78" s="5"/>
    </row>
    <row r="79" spans="1:12" ht="15.75" thickBot="1" x14ac:dyDescent="0.3">
      <c r="A79" s="5"/>
    </row>
    <row r="80" spans="1:12" ht="20.100000000000001" customHeight="1" thickBot="1" x14ac:dyDescent="0.3">
      <c r="A80" s="81" t="s">
        <v>171</v>
      </c>
      <c r="B80" s="87" t="s">
        <v>58</v>
      </c>
      <c r="C80" s="87"/>
      <c r="D80" s="87" t="s">
        <v>59</v>
      </c>
      <c r="E80" s="87"/>
      <c r="F80" s="87" t="s">
        <v>60</v>
      </c>
      <c r="G80" s="87"/>
      <c r="H80" s="87" t="s">
        <v>61</v>
      </c>
      <c r="I80" s="87"/>
      <c r="J80" s="84" t="s">
        <v>3</v>
      </c>
      <c r="K80" s="84"/>
      <c r="L80" s="85"/>
    </row>
    <row r="81" spans="1:12" ht="24.75" thickBot="1" x14ac:dyDescent="0.3">
      <c r="A81" s="82"/>
      <c r="B81" s="9" t="s">
        <v>32</v>
      </c>
      <c r="C81" s="9" t="s">
        <v>4</v>
      </c>
      <c r="D81" s="9" t="s">
        <v>32</v>
      </c>
      <c r="E81" s="9" t="s">
        <v>4</v>
      </c>
      <c r="F81" s="9" t="s">
        <v>32</v>
      </c>
      <c r="G81" s="9" t="s">
        <v>4</v>
      </c>
      <c r="H81" s="9" t="s">
        <v>32</v>
      </c>
      <c r="I81" s="9" t="s">
        <v>4</v>
      </c>
      <c r="J81" s="9" t="s">
        <v>74</v>
      </c>
      <c r="K81" s="10" t="s">
        <v>4</v>
      </c>
      <c r="L81" s="24" t="s">
        <v>5</v>
      </c>
    </row>
    <row r="82" spans="1:12" ht="15.75" thickBot="1" x14ac:dyDescent="0.3">
      <c r="A82" s="27" t="s">
        <v>173</v>
      </c>
      <c r="B82" s="29" t="s">
        <v>172</v>
      </c>
      <c r="C82" s="57">
        <v>52.05</v>
      </c>
      <c r="D82" s="29" t="s">
        <v>172</v>
      </c>
      <c r="E82" s="57">
        <v>57.29</v>
      </c>
      <c r="F82" s="29" t="s">
        <v>172</v>
      </c>
      <c r="G82" s="28"/>
      <c r="H82" s="29" t="s">
        <v>172</v>
      </c>
      <c r="I82" s="28"/>
      <c r="J82" s="30">
        <f>90*4</f>
        <v>360</v>
      </c>
      <c r="K82" s="58">
        <f>SUM(C82,E82,G82,I82)</f>
        <v>109.34</v>
      </c>
      <c r="L82" s="31">
        <f>(K82/J82)*100</f>
        <v>30.372222222222224</v>
      </c>
    </row>
    <row r="83" spans="1:12" x14ac:dyDescent="0.25">
      <c r="A83" s="5"/>
    </row>
    <row r="84" spans="1:12" ht="15.75" thickBot="1" x14ac:dyDescent="0.3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</row>
    <row r="85" spans="1:12" ht="15.75" thickBot="1" x14ac:dyDescent="0.3">
      <c r="A85" s="81" t="s">
        <v>75</v>
      </c>
      <c r="B85" s="87" t="s">
        <v>58</v>
      </c>
      <c r="C85" s="87"/>
      <c r="D85" s="87" t="s">
        <v>59</v>
      </c>
      <c r="E85" s="87"/>
      <c r="F85" s="87" t="s">
        <v>60</v>
      </c>
      <c r="G85" s="87"/>
      <c r="H85" s="87" t="s">
        <v>61</v>
      </c>
      <c r="I85" s="87"/>
      <c r="J85" s="84" t="s">
        <v>3</v>
      </c>
      <c r="K85" s="84"/>
      <c r="L85" s="85"/>
    </row>
    <row r="86" spans="1:12" ht="24.75" thickBot="1" x14ac:dyDescent="0.3">
      <c r="A86" s="82"/>
      <c r="B86" s="9" t="s">
        <v>82</v>
      </c>
      <c r="C86" s="9" t="s">
        <v>4</v>
      </c>
      <c r="D86" s="9" t="s">
        <v>82</v>
      </c>
      <c r="E86" s="9" t="s">
        <v>4</v>
      </c>
      <c r="F86" s="9" t="s">
        <v>82</v>
      </c>
      <c r="G86" s="9" t="s">
        <v>4</v>
      </c>
      <c r="H86" s="9" t="s">
        <v>82</v>
      </c>
      <c r="I86" s="9" t="s">
        <v>4</v>
      </c>
      <c r="J86" s="9" t="s">
        <v>74</v>
      </c>
      <c r="K86" s="9" t="s">
        <v>4</v>
      </c>
      <c r="L86" s="36" t="s">
        <v>5</v>
      </c>
    </row>
    <row r="87" spans="1:12" ht="15.75" thickBot="1" x14ac:dyDescent="0.3">
      <c r="A87" s="25" t="s">
        <v>76</v>
      </c>
      <c r="B87" s="11">
        <v>720</v>
      </c>
      <c r="C87" s="11">
        <v>1328</v>
      </c>
      <c r="D87" s="11">
        <v>720</v>
      </c>
      <c r="E87" s="11">
        <v>1172</v>
      </c>
      <c r="F87" s="11"/>
      <c r="G87" s="11"/>
      <c r="H87" s="11"/>
      <c r="I87" s="11"/>
      <c r="J87" s="10">
        <f t="shared" ref="J87:K89" si="12">SUM(B87,D87,F87,H87)</f>
        <v>1440</v>
      </c>
      <c r="K87" s="10">
        <f t="shared" si="12"/>
        <v>2500</v>
      </c>
      <c r="L87" s="44">
        <f>(K87/J87)</f>
        <v>1.7361111111111112</v>
      </c>
    </row>
    <row r="88" spans="1:12" ht="15.75" thickBot="1" x14ac:dyDescent="0.3">
      <c r="A88" s="25" t="s">
        <v>77</v>
      </c>
      <c r="B88" s="11">
        <v>475</v>
      </c>
      <c r="C88" s="11">
        <v>409</v>
      </c>
      <c r="D88" s="11">
        <v>475</v>
      </c>
      <c r="E88" s="11">
        <v>512</v>
      </c>
      <c r="F88" s="11"/>
      <c r="G88" s="11"/>
      <c r="H88" s="11"/>
      <c r="I88" s="11"/>
      <c r="J88" s="10">
        <f t="shared" si="12"/>
        <v>950</v>
      </c>
      <c r="K88" s="10">
        <f t="shared" si="12"/>
        <v>921</v>
      </c>
      <c r="L88" s="44">
        <f>(K88/J88)</f>
        <v>0.96947368421052627</v>
      </c>
    </row>
    <row r="89" spans="1:12" ht="15.75" thickBot="1" x14ac:dyDescent="0.3">
      <c r="A89" s="27" t="s">
        <v>78</v>
      </c>
      <c r="B89" s="29">
        <v>500</v>
      </c>
      <c r="C89" s="29">
        <v>590</v>
      </c>
      <c r="D89" s="29">
        <v>500</v>
      </c>
      <c r="E89" s="29">
        <v>538</v>
      </c>
      <c r="F89" s="29"/>
      <c r="G89" s="29"/>
      <c r="H89" s="29"/>
      <c r="I89" s="29"/>
      <c r="J89" s="33">
        <f t="shared" si="12"/>
        <v>1000</v>
      </c>
      <c r="K89" s="33">
        <f t="shared" si="12"/>
        <v>1128</v>
      </c>
      <c r="L89" s="45">
        <f>(K89/J89)</f>
        <v>1.1279999999999999</v>
      </c>
    </row>
    <row r="90" spans="1:12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ht="15.75" thickBot="1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ht="15.75" thickBot="1" x14ac:dyDescent="0.3">
      <c r="A92" s="81" t="s">
        <v>79</v>
      </c>
      <c r="B92" s="87" t="s">
        <v>58</v>
      </c>
      <c r="C92" s="87"/>
      <c r="D92" s="87" t="s">
        <v>59</v>
      </c>
      <c r="E92" s="87"/>
      <c r="F92" s="87" t="s">
        <v>60</v>
      </c>
      <c r="G92" s="87"/>
      <c r="H92" s="87" t="s">
        <v>61</v>
      </c>
      <c r="I92" s="87"/>
      <c r="J92" s="84" t="s">
        <v>3</v>
      </c>
      <c r="K92" s="84"/>
      <c r="L92" s="85"/>
    </row>
    <row r="93" spans="1:12" ht="24.75" thickBot="1" x14ac:dyDescent="0.3">
      <c r="A93" s="82"/>
      <c r="B93" s="9" t="s">
        <v>82</v>
      </c>
      <c r="C93" s="9" t="s">
        <v>4</v>
      </c>
      <c r="D93" s="9" t="s">
        <v>82</v>
      </c>
      <c r="E93" s="9" t="s">
        <v>4</v>
      </c>
      <c r="F93" s="9" t="s">
        <v>82</v>
      </c>
      <c r="G93" s="9" t="s">
        <v>4</v>
      </c>
      <c r="H93" s="9" t="s">
        <v>82</v>
      </c>
      <c r="I93" s="9" t="s">
        <v>4</v>
      </c>
      <c r="J93" s="9" t="s">
        <v>74</v>
      </c>
      <c r="K93" s="9" t="s">
        <v>4</v>
      </c>
      <c r="L93" s="36" t="s">
        <v>5</v>
      </c>
    </row>
    <row r="94" spans="1:12" ht="15.75" thickBot="1" x14ac:dyDescent="0.3">
      <c r="A94" s="25" t="s">
        <v>80</v>
      </c>
      <c r="B94" s="11">
        <v>292</v>
      </c>
      <c r="C94" s="11">
        <v>294</v>
      </c>
      <c r="D94" s="11">
        <v>292</v>
      </c>
      <c r="E94" s="11">
        <v>283</v>
      </c>
      <c r="F94" s="11"/>
      <c r="G94" s="11"/>
      <c r="H94" s="11"/>
      <c r="I94" s="11"/>
      <c r="J94" s="10">
        <f>SUM(B94,D94,F94,H94)</f>
        <v>584</v>
      </c>
      <c r="K94" s="10">
        <f>SUM(C94,E94,G94,I94)</f>
        <v>577</v>
      </c>
      <c r="L94" s="44">
        <f t="shared" ref="L94:L95" si="13">(K94/J94)</f>
        <v>0.98801369863013699</v>
      </c>
    </row>
    <row r="95" spans="1:12" ht="15.75" thickBot="1" x14ac:dyDescent="0.3">
      <c r="A95" s="27" t="s">
        <v>81</v>
      </c>
      <c r="B95" s="29">
        <v>475</v>
      </c>
      <c r="C95" s="29">
        <v>409</v>
      </c>
      <c r="D95" s="29">
        <v>475</v>
      </c>
      <c r="E95" s="29">
        <v>512</v>
      </c>
      <c r="F95" s="29"/>
      <c r="G95" s="29"/>
      <c r="H95" s="29"/>
      <c r="I95" s="29"/>
      <c r="J95" s="33">
        <f>SUM(B95,D95,F95,H95)</f>
        <v>950</v>
      </c>
      <c r="K95" s="33">
        <f>SUM(C95,E95,G95,I95)</f>
        <v>921</v>
      </c>
      <c r="L95" s="45">
        <f t="shared" si="13"/>
        <v>0.96947368421052627</v>
      </c>
    </row>
    <row r="96" spans="1:12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 ht="15.75" thickBot="1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 ht="15.75" thickBot="1" x14ac:dyDescent="0.3">
      <c r="A98" s="46" t="s">
        <v>83</v>
      </c>
      <c r="B98" s="87" t="s">
        <v>58</v>
      </c>
      <c r="C98" s="87"/>
      <c r="D98" s="87" t="s">
        <v>59</v>
      </c>
      <c r="E98" s="87"/>
      <c r="F98" s="87" t="s">
        <v>60</v>
      </c>
      <c r="G98" s="87"/>
      <c r="H98" s="87" t="s">
        <v>61</v>
      </c>
      <c r="I98" s="87"/>
      <c r="J98" s="84" t="s">
        <v>3</v>
      </c>
      <c r="K98" s="84"/>
      <c r="L98" s="85"/>
    </row>
    <row r="99" spans="1:12" ht="24.75" thickBot="1" x14ac:dyDescent="0.3">
      <c r="A99" s="47" t="s">
        <v>75</v>
      </c>
      <c r="B99" s="9" t="s">
        <v>82</v>
      </c>
      <c r="C99" s="9" t="s">
        <v>4</v>
      </c>
      <c r="D99" s="9" t="s">
        <v>82</v>
      </c>
      <c r="E99" s="9" t="s">
        <v>4</v>
      </c>
      <c r="F99" s="9" t="s">
        <v>82</v>
      </c>
      <c r="G99" s="9" t="s">
        <v>4</v>
      </c>
      <c r="H99" s="9" t="s">
        <v>82</v>
      </c>
      <c r="I99" s="9" t="s">
        <v>4</v>
      </c>
      <c r="J99" s="9" t="s">
        <v>74</v>
      </c>
      <c r="K99" s="9" t="s">
        <v>4</v>
      </c>
      <c r="L99" s="36" t="s">
        <v>5</v>
      </c>
    </row>
    <row r="100" spans="1:12" ht="15.75" thickBot="1" x14ac:dyDescent="0.3">
      <c r="A100" s="27" t="s">
        <v>85</v>
      </c>
      <c r="B100" s="29">
        <v>40</v>
      </c>
      <c r="C100" s="29">
        <v>183</v>
      </c>
      <c r="D100" s="29">
        <v>40</v>
      </c>
      <c r="E100" s="29">
        <v>179</v>
      </c>
      <c r="F100" s="29"/>
      <c r="G100" s="29"/>
      <c r="H100" s="29"/>
      <c r="I100" s="29"/>
      <c r="J100" s="33">
        <f>SUM(B100,D100,F100,H100)</f>
        <v>80</v>
      </c>
      <c r="K100" s="33">
        <f>SUM(C100,E100,G100,I100)</f>
        <v>362</v>
      </c>
      <c r="L100" s="45">
        <f>(K100/J100)</f>
        <v>4.5250000000000004</v>
      </c>
    </row>
    <row r="101" spans="1:12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ht="15.75" thickBot="1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15.75" thickBot="1" x14ac:dyDescent="0.3">
      <c r="A103" s="46" t="s">
        <v>84</v>
      </c>
      <c r="B103" s="87" t="s">
        <v>58</v>
      </c>
      <c r="C103" s="87"/>
      <c r="D103" s="87" t="s">
        <v>59</v>
      </c>
      <c r="E103" s="87"/>
      <c r="F103" s="87" t="s">
        <v>60</v>
      </c>
      <c r="G103" s="87"/>
      <c r="H103" s="87" t="s">
        <v>61</v>
      </c>
      <c r="I103" s="87"/>
      <c r="J103" s="84" t="s">
        <v>3</v>
      </c>
      <c r="K103" s="84"/>
      <c r="L103" s="85"/>
    </row>
    <row r="104" spans="1:12" ht="24.75" thickBot="1" x14ac:dyDescent="0.3">
      <c r="A104" s="48" t="s">
        <v>86</v>
      </c>
      <c r="B104" s="9" t="s">
        <v>82</v>
      </c>
      <c r="C104" s="9" t="s">
        <v>4</v>
      </c>
      <c r="D104" s="9" t="s">
        <v>82</v>
      </c>
      <c r="E104" s="9" t="s">
        <v>4</v>
      </c>
      <c r="F104" s="9" t="s">
        <v>82</v>
      </c>
      <c r="G104" s="9" t="s">
        <v>4</v>
      </c>
      <c r="H104" s="9" t="s">
        <v>82</v>
      </c>
      <c r="I104" s="9" t="s">
        <v>4</v>
      </c>
      <c r="J104" s="9" t="s">
        <v>74</v>
      </c>
      <c r="K104" s="9" t="s">
        <v>4</v>
      </c>
      <c r="L104" s="36" t="s">
        <v>5</v>
      </c>
    </row>
    <row r="105" spans="1:12" ht="15.75" thickBot="1" x14ac:dyDescent="0.3">
      <c r="A105" s="25" t="s">
        <v>25</v>
      </c>
      <c r="B105" s="11" t="s">
        <v>159</v>
      </c>
      <c r="C105" s="19">
        <v>0.44067796610169491</v>
      </c>
      <c r="D105" s="11" t="s">
        <v>159</v>
      </c>
      <c r="E105" s="19">
        <v>0.4642857142857143</v>
      </c>
      <c r="F105" s="11" t="s">
        <v>159</v>
      </c>
      <c r="G105" s="11"/>
      <c r="H105" s="11" t="s">
        <v>159</v>
      </c>
      <c r="I105" s="11"/>
      <c r="J105" s="20">
        <v>3.2</v>
      </c>
      <c r="K105" s="21">
        <f>SUM(C105,E105,G105,I105)</f>
        <v>0.90496368038740926</v>
      </c>
      <c r="L105" s="49">
        <f t="shared" ref="L105:L106" si="14">(K105/J105)</f>
        <v>0.28280115012106538</v>
      </c>
    </row>
    <row r="106" spans="1:12" ht="15.75" thickBot="1" x14ac:dyDescent="0.3">
      <c r="A106" s="25" t="s">
        <v>87</v>
      </c>
      <c r="B106" s="11" t="s">
        <v>159</v>
      </c>
      <c r="C106" s="19">
        <v>1.0905425219941349</v>
      </c>
      <c r="D106" s="11" t="s">
        <v>159</v>
      </c>
      <c r="E106" s="19">
        <v>1.1810064935064934</v>
      </c>
      <c r="F106" s="11" t="s">
        <v>159</v>
      </c>
      <c r="G106" s="11"/>
      <c r="H106" s="11" t="s">
        <v>159</v>
      </c>
      <c r="I106" s="11"/>
      <c r="J106" s="20">
        <v>3.2</v>
      </c>
      <c r="K106" s="21">
        <f t="shared" ref="K106" si="15">SUM(C106,E106,G106,I106)</f>
        <v>2.2715490155006286</v>
      </c>
      <c r="L106" s="49">
        <f t="shared" si="14"/>
        <v>0.70985906734394644</v>
      </c>
    </row>
    <row r="107" spans="1:12" ht="15.75" thickBot="1" x14ac:dyDescent="0.3">
      <c r="A107" s="25" t="s">
        <v>88</v>
      </c>
      <c r="B107" s="11" t="s">
        <v>159</v>
      </c>
      <c r="C107" s="19">
        <v>0.68027766435279702</v>
      </c>
      <c r="D107" s="11" t="s">
        <v>159</v>
      </c>
      <c r="E107" s="19">
        <v>0.69439421338155516</v>
      </c>
      <c r="F107" s="11" t="s">
        <v>159</v>
      </c>
      <c r="G107" s="11"/>
      <c r="H107" s="11" t="s">
        <v>159</v>
      </c>
      <c r="I107" s="11"/>
      <c r="J107" s="20">
        <v>3.2</v>
      </c>
      <c r="K107" s="21">
        <f t="shared" ref="K107:K111" si="16">SUM(C107,E107,G107,I107)</f>
        <v>1.3746718777343521</v>
      </c>
      <c r="L107" s="49">
        <f t="shared" ref="L107:L111" si="17">(K107/J107)</f>
        <v>0.42958496179198502</v>
      </c>
    </row>
    <row r="108" spans="1:12" ht="15.75" thickBot="1" x14ac:dyDescent="0.3">
      <c r="A108" s="25" t="s">
        <v>89</v>
      </c>
      <c r="B108" s="11" t="s">
        <v>159</v>
      </c>
      <c r="C108" s="19">
        <v>0.78877171215880892</v>
      </c>
      <c r="D108" s="11" t="s">
        <v>159</v>
      </c>
      <c r="E108" s="19">
        <v>0.8482142857142857</v>
      </c>
      <c r="F108" s="11" t="s">
        <v>159</v>
      </c>
      <c r="G108" s="11"/>
      <c r="H108" s="11" t="s">
        <v>159</v>
      </c>
      <c r="I108" s="11"/>
      <c r="J108" s="20">
        <v>3.2</v>
      </c>
      <c r="K108" s="21">
        <f t="shared" si="16"/>
        <v>1.6369859978730945</v>
      </c>
      <c r="L108" s="49">
        <f t="shared" si="17"/>
        <v>0.51155812433534198</v>
      </c>
    </row>
    <row r="109" spans="1:12" ht="15.75" thickBot="1" x14ac:dyDescent="0.3">
      <c r="A109" s="25" t="s">
        <v>90</v>
      </c>
      <c r="B109" s="11" t="s">
        <v>159</v>
      </c>
      <c r="C109" s="19">
        <v>0.89725209080047785</v>
      </c>
      <c r="D109" s="11" t="s">
        <v>159</v>
      </c>
      <c r="E109" s="19">
        <v>0.98015873015873012</v>
      </c>
      <c r="F109" s="11" t="s">
        <v>159</v>
      </c>
      <c r="G109" s="11"/>
      <c r="H109" s="11" t="s">
        <v>159</v>
      </c>
      <c r="I109" s="11"/>
      <c r="J109" s="20">
        <v>3.2</v>
      </c>
      <c r="K109" s="21">
        <f t="shared" si="16"/>
        <v>1.877410820959208</v>
      </c>
      <c r="L109" s="49">
        <f t="shared" si="17"/>
        <v>0.58669088154975246</v>
      </c>
    </row>
    <row r="110" spans="1:12" ht="15.75" thickBot="1" x14ac:dyDescent="0.3">
      <c r="A110" s="25" t="s">
        <v>91</v>
      </c>
      <c r="B110" s="11" t="s">
        <v>159</v>
      </c>
      <c r="C110" s="19">
        <v>0.25161290322580643</v>
      </c>
      <c r="D110" s="11" t="s">
        <v>159</v>
      </c>
      <c r="E110" s="19">
        <v>0.4642857142857143</v>
      </c>
      <c r="F110" s="11" t="s">
        <v>159</v>
      </c>
      <c r="G110" s="11"/>
      <c r="H110" s="11" t="s">
        <v>159</v>
      </c>
      <c r="I110" s="11"/>
      <c r="J110" s="20">
        <v>3.2</v>
      </c>
      <c r="K110" s="21">
        <f t="shared" si="16"/>
        <v>0.71589861751152073</v>
      </c>
      <c r="L110" s="49">
        <f t="shared" si="17"/>
        <v>0.22371831797235023</v>
      </c>
    </row>
    <row r="111" spans="1:12" ht="15.75" thickBot="1" x14ac:dyDescent="0.3">
      <c r="A111" s="27" t="s">
        <v>92</v>
      </c>
      <c r="B111" s="29" t="s">
        <v>159</v>
      </c>
      <c r="C111" s="50">
        <v>0.90645161290322585</v>
      </c>
      <c r="D111" s="29" t="s">
        <v>159</v>
      </c>
      <c r="E111" s="50">
        <v>0.95</v>
      </c>
      <c r="F111" s="29" t="s">
        <v>159</v>
      </c>
      <c r="G111" s="29"/>
      <c r="H111" s="29" t="s">
        <v>159</v>
      </c>
      <c r="I111" s="29"/>
      <c r="J111" s="41">
        <v>3.2</v>
      </c>
      <c r="K111" s="51">
        <f t="shared" si="16"/>
        <v>1.8564516129032258</v>
      </c>
      <c r="L111" s="52">
        <f t="shared" si="17"/>
        <v>0.58014112903225801</v>
      </c>
    </row>
    <row r="112" spans="1:12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1:12" ht="15.75" thickBo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1:12" ht="15.75" thickBot="1" x14ac:dyDescent="0.3">
      <c r="A114" s="81" t="s">
        <v>93</v>
      </c>
      <c r="B114" s="87" t="s">
        <v>58</v>
      </c>
      <c r="C114" s="87"/>
      <c r="D114" s="87" t="s">
        <v>59</v>
      </c>
      <c r="E114" s="87"/>
      <c r="F114" s="87" t="s">
        <v>60</v>
      </c>
      <c r="G114" s="87"/>
      <c r="H114" s="87" t="s">
        <v>61</v>
      </c>
      <c r="I114" s="87"/>
      <c r="J114" s="84" t="s">
        <v>3</v>
      </c>
      <c r="K114" s="84"/>
      <c r="L114" s="85"/>
    </row>
    <row r="115" spans="1:12" ht="24.75" thickBot="1" x14ac:dyDescent="0.3">
      <c r="A115" s="82"/>
      <c r="B115" s="9" t="s">
        <v>82</v>
      </c>
      <c r="C115" s="9" t="s">
        <v>4</v>
      </c>
      <c r="D115" s="9" t="s">
        <v>82</v>
      </c>
      <c r="E115" s="9" t="s">
        <v>4</v>
      </c>
      <c r="F115" s="9" t="s">
        <v>82</v>
      </c>
      <c r="G115" s="9" t="s">
        <v>4</v>
      </c>
      <c r="H115" s="9" t="s">
        <v>82</v>
      </c>
      <c r="I115" s="9" t="s">
        <v>4</v>
      </c>
      <c r="J115" s="9" t="s">
        <v>74</v>
      </c>
      <c r="K115" s="9" t="s">
        <v>4</v>
      </c>
      <c r="L115" s="36" t="s">
        <v>5</v>
      </c>
    </row>
    <row r="116" spans="1:12" ht="15.75" thickBot="1" x14ac:dyDescent="0.3">
      <c r="A116" s="25" t="s">
        <v>25</v>
      </c>
      <c r="B116" s="11" t="s">
        <v>160</v>
      </c>
      <c r="C116" s="11">
        <v>2.2999999999999998</v>
      </c>
      <c r="D116" s="11" t="s">
        <v>160</v>
      </c>
      <c r="E116" s="11">
        <v>2</v>
      </c>
      <c r="F116" s="11" t="s">
        <v>160</v>
      </c>
      <c r="G116" s="11"/>
      <c r="H116" s="11" t="s">
        <v>160</v>
      </c>
      <c r="I116" s="11"/>
      <c r="J116" s="10">
        <v>5</v>
      </c>
      <c r="K116" s="10">
        <f>SUM(C116,E116,G116,I116)</f>
        <v>4.3</v>
      </c>
      <c r="L116" s="44">
        <f>(K116/J116)</f>
        <v>0.86</v>
      </c>
    </row>
    <row r="117" spans="1:12" ht="15.75" thickBot="1" x14ac:dyDescent="0.3">
      <c r="A117" s="25" t="s">
        <v>94</v>
      </c>
      <c r="B117" s="11" t="s">
        <v>160</v>
      </c>
      <c r="C117" s="11">
        <v>1</v>
      </c>
      <c r="D117" s="11" t="s">
        <v>160</v>
      </c>
      <c r="E117" s="11">
        <v>1.1000000000000001</v>
      </c>
      <c r="F117" s="11" t="s">
        <v>160</v>
      </c>
      <c r="G117" s="11"/>
      <c r="H117" s="11" t="s">
        <v>160</v>
      </c>
      <c r="I117" s="11"/>
      <c r="J117" s="10">
        <v>5</v>
      </c>
      <c r="K117" s="10">
        <f>SUM(C117,E117,G117,I117)</f>
        <v>2.1</v>
      </c>
      <c r="L117" s="44">
        <f t="shared" ref="L117:L123" si="18">(K117/J117)</f>
        <v>0.42000000000000004</v>
      </c>
    </row>
    <row r="118" spans="1:12" ht="15.75" thickBot="1" x14ac:dyDescent="0.3">
      <c r="A118" s="25" t="s">
        <v>88</v>
      </c>
      <c r="B118" s="11" t="s">
        <v>161</v>
      </c>
      <c r="C118" s="11">
        <v>1.1000000000000001</v>
      </c>
      <c r="D118" s="11" t="s">
        <v>161</v>
      </c>
      <c r="E118" s="11">
        <v>1</v>
      </c>
      <c r="F118" s="11" t="s">
        <v>161</v>
      </c>
      <c r="G118" s="11"/>
      <c r="H118" s="11" t="s">
        <v>161</v>
      </c>
      <c r="I118" s="11"/>
      <c r="J118" s="10">
        <v>3</v>
      </c>
      <c r="K118" s="10">
        <f t="shared" ref="K118:K123" si="19">SUM(C118,E118,G118,I118)</f>
        <v>2.1</v>
      </c>
      <c r="L118" s="44">
        <f t="shared" si="18"/>
        <v>0.70000000000000007</v>
      </c>
    </row>
    <row r="119" spans="1:12" ht="15.75" thickBot="1" x14ac:dyDescent="0.3">
      <c r="A119" s="25" t="s">
        <v>95</v>
      </c>
      <c r="B119" s="11" t="s">
        <v>162</v>
      </c>
      <c r="C119" s="11">
        <v>1.2</v>
      </c>
      <c r="D119" s="11" t="s">
        <v>162</v>
      </c>
      <c r="E119" s="11">
        <v>1.2</v>
      </c>
      <c r="F119" s="11" t="s">
        <v>162</v>
      </c>
      <c r="G119" s="11"/>
      <c r="H119" s="11" t="s">
        <v>162</v>
      </c>
      <c r="I119" s="11"/>
      <c r="J119" s="10">
        <v>10</v>
      </c>
      <c r="K119" s="10">
        <f t="shared" si="19"/>
        <v>2.4</v>
      </c>
      <c r="L119" s="44">
        <f t="shared" si="18"/>
        <v>0.24</v>
      </c>
    </row>
    <row r="120" spans="1:12" ht="15.75" thickBot="1" x14ac:dyDescent="0.3">
      <c r="A120" s="25" t="s">
        <v>96</v>
      </c>
      <c r="B120" s="11" t="s">
        <v>162</v>
      </c>
      <c r="C120" s="11">
        <v>7</v>
      </c>
      <c r="D120" s="11" t="s">
        <v>162</v>
      </c>
      <c r="E120" s="11">
        <v>8.5</v>
      </c>
      <c r="F120" s="11" t="s">
        <v>162</v>
      </c>
      <c r="G120" s="11"/>
      <c r="H120" s="11" t="s">
        <v>162</v>
      </c>
      <c r="I120" s="11"/>
      <c r="J120" s="10">
        <v>10</v>
      </c>
      <c r="K120" s="10">
        <f t="shared" si="19"/>
        <v>15.5</v>
      </c>
      <c r="L120" s="44">
        <f t="shared" si="18"/>
        <v>1.55</v>
      </c>
    </row>
    <row r="121" spans="1:12" ht="15.75" thickBot="1" x14ac:dyDescent="0.3">
      <c r="A121" s="25" t="s">
        <v>90</v>
      </c>
      <c r="B121" s="11" t="s">
        <v>163</v>
      </c>
      <c r="C121" s="11">
        <v>4.3</v>
      </c>
      <c r="D121" s="11" t="s">
        <v>163</v>
      </c>
      <c r="E121" s="11">
        <v>5.7</v>
      </c>
      <c r="F121" s="11" t="s">
        <v>163</v>
      </c>
      <c r="G121" s="11"/>
      <c r="H121" s="11" t="s">
        <v>163</v>
      </c>
      <c r="I121" s="11"/>
      <c r="J121" s="10">
        <v>14</v>
      </c>
      <c r="K121" s="10">
        <f t="shared" si="19"/>
        <v>10</v>
      </c>
      <c r="L121" s="44">
        <f t="shared" si="18"/>
        <v>0.7142857142857143</v>
      </c>
    </row>
    <row r="122" spans="1:12" ht="15.75" thickBot="1" x14ac:dyDescent="0.3">
      <c r="A122" s="25" t="s">
        <v>91</v>
      </c>
      <c r="B122" s="11" t="s">
        <v>164</v>
      </c>
      <c r="C122" s="11">
        <v>1.5</v>
      </c>
      <c r="D122" s="11" t="s">
        <v>164</v>
      </c>
      <c r="E122" s="11">
        <v>3</v>
      </c>
      <c r="F122" s="11" t="s">
        <v>164</v>
      </c>
      <c r="G122" s="11"/>
      <c r="H122" s="11" t="s">
        <v>164</v>
      </c>
      <c r="I122" s="11"/>
      <c r="J122" s="10">
        <v>16.5</v>
      </c>
      <c r="K122" s="10">
        <f t="shared" si="19"/>
        <v>4.5</v>
      </c>
      <c r="L122" s="44">
        <f t="shared" si="18"/>
        <v>0.27272727272727271</v>
      </c>
    </row>
    <row r="123" spans="1:12" ht="15.75" thickBot="1" x14ac:dyDescent="0.3">
      <c r="A123" s="27" t="s">
        <v>92</v>
      </c>
      <c r="B123" s="29" t="s">
        <v>163</v>
      </c>
      <c r="C123" s="29">
        <v>5</v>
      </c>
      <c r="D123" s="29" t="s">
        <v>163</v>
      </c>
      <c r="E123" s="29">
        <v>6</v>
      </c>
      <c r="F123" s="29" t="s">
        <v>163</v>
      </c>
      <c r="G123" s="29"/>
      <c r="H123" s="29" t="s">
        <v>163</v>
      </c>
      <c r="I123" s="29"/>
      <c r="J123" s="33">
        <v>14</v>
      </c>
      <c r="K123" s="33">
        <f t="shared" si="19"/>
        <v>11</v>
      </c>
      <c r="L123" s="45">
        <f t="shared" si="18"/>
        <v>0.7857142857142857</v>
      </c>
    </row>
    <row r="124" spans="1:12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 ht="15.75" thickBot="1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 ht="15.75" thickBot="1" x14ac:dyDescent="0.3">
      <c r="A126" s="81" t="s">
        <v>97</v>
      </c>
      <c r="B126" s="87" t="s">
        <v>58</v>
      </c>
      <c r="C126" s="87"/>
      <c r="D126" s="87" t="s">
        <v>59</v>
      </c>
      <c r="E126" s="87"/>
      <c r="F126" s="87" t="s">
        <v>60</v>
      </c>
      <c r="G126" s="87"/>
      <c r="H126" s="87" t="s">
        <v>61</v>
      </c>
      <c r="I126" s="87"/>
      <c r="J126" s="84" t="s">
        <v>3</v>
      </c>
      <c r="K126" s="84"/>
      <c r="L126" s="85"/>
    </row>
    <row r="127" spans="1:12" ht="24.75" thickBot="1" x14ac:dyDescent="0.3">
      <c r="A127" s="82"/>
      <c r="B127" s="9" t="s">
        <v>82</v>
      </c>
      <c r="C127" s="9" t="s">
        <v>4</v>
      </c>
      <c r="D127" s="9" t="s">
        <v>82</v>
      </c>
      <c r="E127" s="9" t="s">
        <v>4</v>
      </c>
      <c r="F127" s="9" t="s">
        <v>82</v>
      </c>
      <c r="G127" s="9" t="s">
        <v>4</v>
      </c>
      <c r="H127" s="9" t="s">
        <v>82</v>
      </c>
      <c r="I127" s="9" t="s">
        <v>4</v>
      </c>
      <c r="J127" s="9" t="s">
        <v>74</v>
      </c>
      <c r="K127" s="9" t="s">
        <v>4</v>
      </c>
      <c r="L127" s="36" t="s">
        <v>5</v>
      </c>
    </row>
    <row r="128" spans="1:12" ht="30.75" thickBot="1" x14ac:dyDescent="0.3">
      <c r="A128" s="25" t="s">
        <v>98</v>
      </c>
      <c r="B128" s="11" t="s">
        <v>165</v>
      </c>
      <c r="C128" s="19">
        <v>1.7000000000000001E-2</v>
      </c>
      <c r="D128" s="11" t="s">
        <v>165</v>
      </c>
      <c r="E128" s="19">
        <v>3.2000000000000001E-2</v>
      </c>
      <c r="F128" s="11" t="s">
        <v>165</v>
      </c>
      <c r="G128" s="11"/>
      <c r="H128" s="11" t="s">
        <v>165</v>
      </c>
      <c r="I128" s="11"/>
      <c r="J128" s="20">
        <v>0.28000000000000003</v>
      </c>
      <c r="K128" s="17">
        <f>SUM(C128,E128,G128,I128)</f>
        <v>4.9000000000000002E-2</v>
      </c>
      <c r="L128" s="39">
        <f>(K128/J128)</f>
        <v>0.17499999999999999</v>
      </c>
    </row>
    <row r="129" spans="1:12" ht="45.75" thickBot="1" x14ac:dyDescent="0.3">
      <c r="A129" s="27" t="s">
        <v>99</v>
      </c>
      <c r="B129" s="29" t="s">
        <v>165</v>
      </c>
      <c r="C129" s="50">
        <v>4.3999999999999997E-2</v>
      </c>
      <c r="D129" s="29" t="s">
        <v>165</v>
      </c>
      <c r="E129" s="50">
        <v>3.6999999999999998E-2</v>
      </c>
      <c r="F129" s="29" t="s">
        <v>165</v>
      </c>
      <c r="G129" s="29"/>
      <c r="H129" s="29" t="s">
        <v>165</v>
      </c>
      <c r="I129" s="29"/>
      <c r="J129" s="41">
        <v>0.28000000000000003</v>
      </c>
      <c r="K129" s="42">
        <f>SUM(C129,E129,G129,I129)</f>
        <v>8.0999999999999989E-2</v>
      </c>
      <c r="L129" s="43">
        <f>(K129/J129)</f>
        <v>0.2892857142857142</v>
      </c>
    </row>
    <row r="130" spans="1:12" ht="15.75" thickBot="1" x14ac:dyDescent="0.3"/>
    <row r="131" spans="1:12" ht="15.75" thickBot="1" x14ac:dyDescent="0.3">
      <c r="A131" s="81" t="s">
        <v>100</v>
      </c>
      <c r="B131" s="87" t="s">
        <v>58</v>
      </c>
      <c r="C131" s="87"/>
      <c r="D131" s="87" t="s">
        <v>59</v>
      </c>
      <c r="E131" s="87"/>
      <c r="F131" s="87" t="s">
        <v>60</v>
      </c>
      <c r="G131" s="87"/>
      <c r="H131" s="87" t="s">
        <v>61</v>
      </c>
      <c r="I131" s="87"/>
      <c r="J131" s="84" t="s">
        <v>3</v>
      </c>
      <c r="K131" s="84"/>
      <c r="L131" s="85"/>
    </row>
    <row r="132" spans="1:12" ht="24.75" thickBot="1" x14ac:dyDescent="0.3">
      <c r="A132" s="82"/>
      <c r="B132" s="9" t="s">
        <v>82</v>
      </c>
      <c r="C132" s="9" t="s">
        <v>4</v>
      </c>
      <c r="D132" s="9" t="s">
        <v>82</v>
      </c>
      <c r="E132" s="9" t="s">
        <v>4</v>
      </c>
      <c r="F132" s="9" t="s">
        <v>82</v>
      </c>
      <c r="G132" s="9" t="s">
        <v>4</v>
      </c>
      <c r="H132" s="9" t="s">
        <v>82</v>
      </c>
      <c r="I132" s="9" t="s">
        <v>4</v>
      </c>
      <c r="J132" s="9" t="s">
        <v>74</v>
      </c>
      <c r="K132" s="9" t="s">
        <v>4</v>
      </c>
      <c r="L132" s="36" t="s">
        <v>5</v>
      </c>
    </row>
    <row r="133" spans="1:12" ht="15.75" thickBot="1" x14ac:dyDescent="0.3">
      <c r="A133" s="27" t="s">
        <v>101</v>
      </c>
      <c r="B133" s="29" t="s">
        <v>166</v>
      </c>
      <c r="C133" s="53">
        <v>0.53900000000000003</v>
      </c>
      <c r="D133" s="29" t="s">
        <v>166</v>
      </c>
      <c r="E133" s="50">
        <v>0.443</v>
      </c>
      <c r="F133" s="29" t="s">
        <v>166</v>
      </c>
      <c r="G133" s="29"/>
      <c r="H133" s="29" t="s">
        <v>166</v>
      </c>
      <c r="I133" s="29"/>
      <c r="J133" s="42">
        <v>1.4</v>
      </c>
      <c r="K133" s="42">
        <f>SUM(C133,E133,G133,I133)</f>
        <v>0.98199999999999998</v>
      </c>
      <c r="L133" s="43">
        <f>(K133/J133)</f>
        <v>0.70142857142857151</v>
      </c>
    </row>
    <row r="134" spans="1:12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 ht="15.75" thickBot="1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1:12" ht="15.75" thickBot="1" x14ac:dyDescent="0.3">
      <c r="A136" s="81" t="s">
        <v>102</v>
      </c>
      <c r="B136" s="87" t="s">
        <v>58</v>
      </c>
      <c r="C136" s="87"/>
      <c r="D136" s="87" t="s">
        <v>59</v>
      </c>
      <c r="E136" s="87"/>
      <c r="F136" s="87" t="s">
        <v>60</v>
      </c>
      <c r="G136" s="87"/>
      <c r="H136" s="87" t="s">
        <v>61</v>
      </c>
      <c r="I136" s="87"/>
      <c r="J136" s="84" t="s">
        <v>3</v>
      </c>
      <c r="K136" s="84"/>
      <c r="L136" s="85"/>
    </row>
    <row r="137" spans="1:12" ht="24.75" thickBot="1" x14ac:dyDescent="0.3">
      <c r="A137" s="82"/>
      <c r="B137" s="9" t="s">
        <v>82</v>
      </c>
      <c r="C137" s="9" t="s">
        <v>4</v>
      </c>
      <c r="D137" s="9" t="s">
        <v>82</v>
      </c>
      <c r="E137" s="9" t="s">
        <v>4</v>
      </c>
      <c r="F137" s="9" t="s">
        <v>82</v>
      </c>
      <c r="G137" s="9" t="s">
        <v>4</v>
      </c>
      <c r="H137" s="9" t="s">
        <v>82</v>
      </c>
      <c r="I137" s="9" t="s">
        <v>4</v>
      </c>
      <c r="J137" s="9" t="s">
        <v>74</v>
      </c>
      <c r="K137" s="9" t="s">
        <v>4</v>
      </c>
      <c r="L137" s="36" t="s">
        <v>5</v>
      </c>
    </row>
    <row r="138" spans="1:12" ht="15.75" thickBot="1" x14ac:dyDescent="0.3">
      <c r="A138" s="25" t="s">
        <v>103</v>
      </c>
      <c r="B138" s="11" t="s">
        <v>167</v>
      </c>
      <c r="C138" s="23">
        <v>4.8394192696876396E-3</v>
      </c>
      <c r="D138" s="11" t="s">
        <v>167</v>
      </c>
      <c r="E138" s="23">
        <v>1.0704727921498661E-2</v>
      </c>
      <c r="F138" s="11" t="s">
        <v>167</v>
      </c>
      <c r="G138" s="11"/>
      <c r="H138" s="11" t="s">
        <v>167</v>
      </c>
      <c r="I138" s="11"/>
      <c r="J138" s="17" t="s">
        <v>167</v>
      </c>
      <c r="K138" s="17">
        <f>SUM(C138,E138,G138,I138)</f>
        <v>1.5544147191186301E-2</v>
      </c>
      <c r="L138" s="39">
        <f>K138</f>
        <v>1.5544147191186301E-2</v>
      </c>
    </row>
    <row r="139" spans="1:12" ht="15.75" thickBot="1" x14ac:dyDescent="0.3">
      <c r="A139" s="25" t="s">
        <v>104</v>
      </c>
      <c r="B139" s="11" t="s">
        <v>167</v>
      </c>
      <c r="C139" s="23">
        <v>3.2556093268807741E-2</v>
      </c>
      <c r="D139" s="11" t="s">
        <v>167</v>
      </c>
      <c r="E139" s="23">
        <v>3.6574487065120426E-2</v>
      </c>
      <c r="F139" s="11" t="s">
        <v>167</v>
      </c>
      <c r="G139" s="11"/>
      <c r="H139" s="11" t="s">
        <v>167</v>
      </c>
      <c r="I139" s="11"/>
      <c r="J139" s="17" t="s">
        <v>167</v>
      </c>
      <c r="K139" s="17">
        <f t="shared" ref="K139:K142" si="20">SUM(C139,E139,G139,I139)</f>
        <v>6.913058033392816E-2</v>
      </c>
      <c r="L139" s="39">
        <f t="shared" ref="L139:L142" si="21">K139</f>
        <v>6.913058033392816E-2</v>
      </c>
    </row>
    <row r="140" spans="1:12" ht="15.75" thickBot="1" x14ac:dyDescent="0.3">
      <c r="A140" s="25" t="s">
        <v>105</v>
      </c>
      <c r="B140" s="11" t="s">
        <v>167</v>
      </c>
      <c r="C140" s="23">
        <v>1.9197207678883072E-2</v>
      </c>
      <c r="D140" s="11" t="s">
        <v>167</v>
      </c>
      <c r="E140" s="23">
        <v>1.8950437317784258E-2</v>
      </c>
      <c r="F140" s="11" t="s">
        <v>167</v>
      </c>
      <c r="G140" s="11"/>
      <c r="H140" s="11" t="s">
        <v>167</v>
      </c>
      <c r="I140" s="11"/>
      <c r="J140" s="17" t="s">
        <v>167</v>
      </c>
      <c r="K140" s="17">
        <f t="shared" si="20"/>
        <v>3.8147644996667326E-2</v>
      </c>
      <c r="L140" s="39">
        <f t="shared" si="21"/>
        <v>3.8147644996667326E-2</v>
      </c>
    </row>
    <row r="141" spans="1:12" ht="15.75" thickBot="1" x14ac:dyDescent="0.3">
      <c r="A141" s="25" t="s">
        <v>106</v>
      </c>
      <c r="B141" s="11" t="s">
        <v>167</v>
      </c>
      <c r="C141" s="23">
        <v>0</v>
      </c>
      <c r="D141" s="11" t="s">
        <v>167</v>
      </c>
      <c r="E141" s="23">
        <v>0</v>
      </c>
      <c r="F141" s="11" t="s">
        <v>167</v>
      </c>
      <c r="G141" s="11"/>
      <c r="H141" s="11" t="s">
        <v>167</v>
      </c>
      <c r="I141" s="11"/>
      <c r="J141" s="17" t="s">
        <v>167</v>
      </c>
      <c r="K141" s="17">
        <f t="shared" si="20"/>
        <v>0</v>
      </c>
      <c r="L141" s="39">
        <f t="shared" si="21"/>
        <v>0</v>
      </c>
    </row>
    <row r="142" spans="1:12" ht="15.75" thickBot="1" x14ac:dyDescent="0.3">
      <c r="A142" s="27" t="s">
        <v>107</v>
      </c>
      <c r="B142" s="29" t="s">
        <v>167</v>
      </c>
      <c r="C142" s="54">
        <v>2.7777777777777776E-2</v>
      </c>
      <c r="D142" s="29" t="s">
        <v>167</v>
      </c>
      <c r="E142" s="54">
        <v>0</v>
      </c>
      <c r="F142" s="29" t="s">
        <v>167</v>
      </c>
      <c r="G142" s="29"/>
      <c r="H142" s="29" t="s">
        <v>167</v>
      </c>
      <c r="I142" s="29"/>
      <c r="J142" s="42" t="s">
        <v>167</v>
      </c>
      <c r="K142" s="42">
        <f t="shared" si="20"/>
        <v>2.7777777777777776E-2</v>
      </c>
      <c r="L142" s="43">
        <f t="shared" si="21"/>
        <v>2.7777777777777776E-2</v>
      </c>
    </row>
    <row r="143" spans="1:12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1:12" ht="15.75" thickBot="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1:12" ht="20.100000000000001" customHeight="1" thickBot="1" x14ac:dyDescent="0.3">
      <c r="A145" s="81" t="s">
        <v>56</v>
      </c>
      <c r="B145" s="87" t="s">
        <v>58</v>
      </c>
      <c r="C145" s="87"/>
      <c r="D145" s="87" t="s">
        <v>59</v>
      </c>
      <c r="E145" s="87"/>
      <c r="F145" s="87" t="s">
        <v>60</v>
      </c>
      <c r="G145" s="87"/>
      <c r="H145" s="87" t="s">
        <v>61</v>
      </c>
      <c r="I145" s="87"/>
      <c r="J145" s="84" t="s">
        <v>3</v>
      </c>
      <c r="K145" s="84"/>
      <c r="L145" s="85"/>
    </row>
    <row r="146" spans="1:12" ht="24.75" thickBot="1" x14ac:dyDescent="0.3">
      <c r="A146" s="82"/>
      <c r="B146" s="9" t="s">
        <v>32</v>
      </c>
      <c r="C146" s="9" t="s">
        <v>4</v>
      </c>
      <c r="D146" s="9" t="s">
        <v>32</v>
      </c>
      <c r="E146" s="9" t="s">
        <v>4</v>
      </c>
      <c r="F146" s="9" t="s">
        <v>32</v>
      </c>
      <c r="G146" s="9" t="s">
        <v>4</v>
      </c>
      <c r="H146" s="9" t="s">
        <v>32</v>
      </c>
      <c r="I146" s="9" t="s">
        <v>4</v>
      </c>
      <c r="J146" s="9" t="s">
        <v>74</v>
      </c>
      <c r="K146" s="9" t="s">
        <v>4</v>
      </c>
      <c r="L146" s="24" t="s">
        <v>5</v>
      </c>
    </row>
    <row r="147" spans="1:12" ht="20.100000000000001" customHeight="1" thickBot="1" x14ac:dyDescent="0.3">
      <c r="A147" s="27" t="s">
        <v>108</v>
      </c>
      <c r="B147" s="53">
        <v>0.3</v>
      </c>
      <c r="C147" s="54">
        <v>0.33300000000000002</v>
      </c>
      <c r="D147" s="53">
        <v>0.3</v>
      </c>
      <c r="E147" s="38">
        <v>0.31940000000000002</v>
      </c>
      <c r="F147" s="53"/>
      <c r="G147" s="38"/>
      <c r="H147" s="53"/>
      <c r="I147" s="38"/>
      <c r="J147" s="59">
        <f>B147*4</f>
        <v>1.2</v>
      </c>
      <c r="K147" s="60">
        <f>SUM(C147,E147,G147,I147)</f>
        <v>0.65240000000000009</v>
      </c>
      <c r="L147" s="61">
        <f>(K147/J147)</f>
        <v>0.54366666666666674</v>
      </c>
    </row>
    <row r="148" spans="1:12" x14ac:dyDescent="0.25">
      <c r="A148" s="5"/>
    </row>
    <row r="149" spans="1:12" ht="15.75" thickBot="1" x14ac:dyDescent="0.3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</row>
    <row r="150" spans="1:12" ht="20.100000000000001" customHeight="1" thickBot="1" x14ac:dyDescent="0.3">
      <c r="A150" s="81" t="s">
        <v>57</v>
      </c>
      <c r="B150" s="87" t="s">
        <v>58</v>
      </c>
      <c r="C150" s="87"/>
      <c r="D150" s="87" t="s">
        <v>59</v>
      </c>
      <c r="E150" s="87"/>
      <c r="F150" s="87" t="s">
        <v>60</v>
      </c>
      <c r="G150" s="87"/>
      <c r="H150" s="87" t="s">
        <v>61</v>
      </c>
      <c r="I150" s="87"/>
      <c r="J150" s="84" t="s">
        <v>3</v>
      </c>
      <c r="K150" s="84"/>
      <c r="L150" s="85"/>
    </row>
    <row r="151" spans="1:12" ht="30.75" customHeight="1" thickBot="1" x14ac:dyDescent="0.3">
      <c r="A151" s="82"/>
      <c r="B151" s="9" t="s">
        <v>32</v>
      </c>
      <c r="C151" s="9" t="s">
        <v>4</v>
      </c>
      <c r="D151" s="9" t="s">
        <v>32</v>
      </c>
      <c r="E151" s="9" t="s">
        <v>4</v>
      </c>
      <c r="F151" s="9" t="s">
        <v>32</v>
      </c>
      <c r="G151" s="9" t="s">
        <v>4</v>
      </c>
      <c r="H151" s="9" t="s">
        <v>32</v>
      </c>
      <c r="I151" s="9" t="s">
        <v>4</v>
      </c>
      <c r="J151" s="9" t="s">
        <v>74</v>
      </c>
      <c r="K151" s="9" t="s">
        <v>4</v>
      </c>
      <c r="L151" s="36" t="s">
        <v>5</v>
      </c>
    </row>
    <row r="152" spans="1:12" ht="20.25" customHeight="1" thickBot="1" x14ac:dyDescent="0.3">
      <c r="A152" s="25" t="s">
        <v>54</v>
      </c>
      <c r="B152" s="79">
        <v>0.7</v>
      </c>
      <c r="C152" s="91">
        <v>0.94499999999999995</v>
      </c>
      <c r="D152" s="79">
        <v>0.7</v>
      </c>
      <c r="E152" s="91">
        <v>0.96299999999999997</v>
      </c>
      <c r="F152" s="79">
        <v>0.7</v>
      </c>
      <c r="G152" s="91"/>
      <c r="H152" s="79">
        <v>0.7</v>
      </c>
      <c r="I152" s="91"/>
      <c r="J152" s="93">
        <f>B152*4</f>
        <v>2.8</v>
      </c>
      <c r="K152" s="95">
        <f>SUM(C152,E152,G152,I152)</f>
        <v>1.9079999999999999</v>
      </c>
      <c r="L152" s="97">
        <f>(K152/J152)</f>
        <v>0.68142857142857149</v>
      </c>
    </row>
    <row r="153" spans="1:12" ht="20.100000000000001" customHeight="1" thickBot="1" x14ac:dyDescent="0.3">
      <c r="A153" s="25" t="s">
        <v>55</v>
      </c>
      <c r="B153" s="79"/>
      <c r="C153" s="91"/>
      <c r="D153" s="79"/>
      <c r="E153" s="91"/>
      <c r="F153" s="79"/>
      <c r="G153" s="91"/>
      <c r="H153" s="79"/>
      <c r="I153" s="91"/>
      <c r="J153" s="93"/>
      <c r="K153" s="95"/>
      <c r="L153" s="97"/>
    </row>
    <row r="154" spans="1:12" ht="20.100000000000001" customHeight="1" thickBot="1" x14ac:dyDescent="0.3">
      <c r="A154" s="27" t="s">
        <v>3</v>
      </c>
      <c r="B154" s="80"/>
      <c r="C154" s="92"/>
      <c r="D154" s="80"/>
      <c r="E154" s="92"/>
      <c r="F154" s="80"/>
      <c r="G154" s="92"/>
      <c r="H154" s="80"/>
      <c r="I154" s="92"/>
      <c r="J154" s="94"/>
      <c r="K154" s="96"/>
      <c r="L154" s="98"/>
    </row>
    <row r="155" spans="1:12" x14ac:dyDescent="0.25">
      <c r="A155" s="5"/>
    </row>
    <row r="156" spans="1:12" ht="15.75" thickBot="1" x14ac:dyDescent="0.3"/>
    <row r="157" spans="1:12" ht="15.75" thickBot="1" x14ac:dyDescent="0.3">
      <c r="A157" s="62" t="s">
        <v>109</v>
      </c>
      <c r="B157" s="99" t="s">
        <v>58</v>
      </c>
      <c r="C157" s="99"/>
      <c r="D157" s="99" t="s">
        <v>59</v>
      </c>
      <c r="E157" s="99"/>
      <c r="F157" s="99" t="s">
        <v>60</v>
      </c>
      <c r="G157" s="99"/>
      <c r="H157" s="99" t="s">
        <v>61</v>
      </c>
      <c r="I157" s="99"/>
      <c r="J157" s="100" t="s">
        <v>3</v>
      </c>
      <c r="K157" s="100"/>
      <c r="L157" s="101"/>
    </row>
    <row r="158" spans="1:12" ht="24.75" thickBot="1" x14ac:dyDescent="0.3">
      <c r="A158" s="63" t="s">
        <v>111</v>
      </c>
      <c r="B158" s="9" t="s">
        <v>82</v>
      </c>
      <c r="C158" s="9" t="s">
        <v>4</v>
      </c>
      <c r="D158" s="9" t="s">
        <v>82</v>
      </c>
      <c r="E158" s="9" t="s">
        <v>4</v>
      </c>
      <c r="F158" s="9" t="s">
        <v>82</v>
      </c>
      <c r="G158" s="9" t="s">
        <v>4</v>
      </c>
      <c r="H158" s="9" t="s">
        <v>82</v>
      </c>
      <c r="I158" s="9" t="s">
        <v>4</v>
      </c>
      <c r="J158" s="9" t="s">
        <v>74</v>
      </c>
      <c r="K158" s="9" t="s">
        <v>4</v>
      </c>
      <c r="L158" s="64" t="s">
        <v>5</v>
      </c>
    </row>
    <row r="159" spans="1:12" ht="15.75" thickBot="1" x14ac:dyDescent="0.3">
      <c r="A159" s="65" t="s">
        <v>110</v>
      </c>
      <c r="B159" s="22">
        <v>0.85</v>
      </c>
      <c r="C159" s="22">
        <v>1</v>
      </c>
      <c r="D159" s="11">
        <v>0.85</v>
      </c>
      <c r="E159" s="11">
        <v>1</v>
      </c>
      <c r="F159" s="11"/>
      <c r="G159" s="11"/>
      <c r="H159" s="11"/>
      <c r="I159" s="11"/>
      <c r="J159" s="18">
        <f>SUM(B159,D159,F159,H159)</f>
        <v>1.7</v>
      </c>
      <c r="K159" s="18">
        <f>SUM(C159,E159,G159,I159)</f>
        <v>2</v>
      </c>
      <c r="L159" s="66">
        <f>(K159/J159)</f>
        <v>1.1764705882352942</v>
      </c>
    </row>
    <row r="160" spans="1:12" ht="15.75" thickBot="1" x14ac:dyDescent="0.3">
      <c r="A160" s="65" t="s">
        <v>112</v>
      </c>
      <c r="B160" s="11" t="s">
        <v>174</v>
      </c>
      <c r="C160" s="11">
        <v>2</v>
      </c>
      <c r="D160" s="11" t="s">
        <v>174</v>
      </c>
      <c r="E160" s="11">
        <v>2</v>
      </c>
      <c r="F160" s="11"/>
      <c r="G160" s="11"/>
      <c r="H160" s="11"/>
      <c r="I160" s="11"/>
      <c r="J160" s="10">
        <v>40</v>
      </c>
      <c r="K160" s="10">
        <f t="shared" ref="K160:K162" si="22">SUM(C160,E160,G160,I160)</f>
        <v>4</v>
      </c>
      <c r="L160" s="66">
        <f>(J160-K160)/J160</f>
        <v>0.9</v>
      </c>
    </row>
    <row r="161" spans="1:12" ht="30.75" thickBot="1" x14ac:dyDescent="0.3">
      <c r="A161" s="67" t="s">
        <v>113</v>
      </c>
      <c r="B161" s="11" t="s">
        <v>175</v>
      </c>
      <c r="C161" s="11">
        <v>2</v>
      </c>
      <c r="D161" s="11" t="s">
        <v>175</v>
      </c>
      <c r="E161" s="11">
        <v>2</v>
      </c>
      <c r="F161" s="11"/>
      <c r="G161" s="11"/>
      <c r="H161" s="11"/>
      <c r="I161" s="11"/>
      <c r="J161" s="10">
        <v>120</v>
      </c>
      <c r="K161" s="10">
        <f t="shared" si="22"/>
        <v>4</v>
      </c>
      <c r="L161" s="66">
        <f t="shared" ref="L161:L162" si="23">(J161-K161)/J161</f>
        <v>0.96666666666666667</v>
      </c>
    </row>
    <row r="162" spans="1:12" ht="15.75" thickBot="1" x14ac:dyDescent="0.3">
      <c r="A162" s="68" t="s">
        <v>114</v>
      </c>
      <c r="B162" s="69" t="s">
        <v>176</v>
      </c>
      <c r="C162" s="69">
        <v>0</v>
      </c>
      <c r="D162" s="69" t="s">
        <v>176</v>
      </c>
      <c r="E162" s="69">
        <v>0</v>
      </c>
      <c r="F162" s="69"/>
      <c r="G162" s="69"/>
      <c r="H162" s="69"/>
      <c r="I162" s="69"/>
      <c r="J162" s="70">
        <v>360</v>
      </c>
      <c r="K162" s="70">
        <f t="shared" si="22"/>
        <v>0</v>
      </c>
      <c r="L162" s="71">
        <f t="shared" si="23"/>
        <v>1</v>
      </c>
    </row>
    <row r="164" spans="1:12" ht="15.75" thickBot="1" x14ac:dyDescent="0.3"/>
    <row r="165" spans="1:12" ht="15.75" thickBot="1" x14ac:dyDescent="0.3">
      <c r="A165" s="81" t="s">
        <v>181</v>
      </c>
      <c r="B165" s="87" t="s">
        <v>58</v>
      </c>
      <c r="C165" s="87"/>
      <c r="D165" s="87" t="s">
        <v>59</v>
      </c>
      <c r="E165" s="87"/>
      <c r="F165" s="87" t="s">
        <v>60</v>
      </c>
      <c r="G165" s="87"/>
      <c r="H165" s="87" t="s">
        <v>61</v>
      </c>
      <c r="I165" s="87"/>
      <c r="J165" s="84" t="s">
        <v>3</v>
      </c>
      <c r="K165" s="84"/>
      <c r="L165" s="85"/>
    </row>
    <row r="166" spans="1:12" ht="24.75" thickBot="1" x14ac:dyDescent="0.3">
      <c r="A166" s="82"/>
      <c r="B166" s="9" t="s">
        <v>82</v>
      </c>
      <c r="C166" s="9" t="s">
        <v>4</v>
      </c>
      <c r="D166" s="9" t="s">
        <v>82</v>
      </c>
      <c r="E166" s="9" t="s">
        <v>4</v>
      </c>
      <c r="F166" s="9" t="s">
        <v>82</v>
      </c>
      <c r="G166" s="9" t="s">
        <v>4</v>
      </c>
      <c r="H166" s="9" t="s">
        <v>82</v>
      </c>
      <c r="I166" s="9" t="s">
        <v>4</v>
      </c>
      <c r="J166" s="9" t="s">
        <v>74</v>
      </c>
      <c r="K166" s="9" t="s">
        <v>4</v>
      </c>
      <c r="L166" s="36" t="s">
        <v>5</v>
      </c>
    </row>
    <row r="167" spans="1:12" ht="45.75" thickBot="1" x14ac:dyDescent="0.3">
      <c r="A167" s="25" t="s">
        <v>115</v>
      </c>
      <c r="B167" s="11" t="s">
        <v>178</v>
      </c>
      <c r="C167" s="22">
        <v>1</v>
      </c>
      <c r="D167" s="11" t="s">
        <v>178</v>
      </c>
      <c r="E167" s="22">
        <v>1</v>
      </c>
      <c r="F167" s="11"/>
      <c r="G167" s="11"/>
      <c r="H167" s="11"/>
      <c r="I167" s="11"/>
      <c r="J167" s="10" t="s">
        <v>185</v>
      </c>
      <c r="K167" s="18">
        <v>1</v>
      </c>
      <c r="L167" s="72">
        <v>1</v>
      </c>
    </row>
    <row r="168" spans="1:12" ht="30.75" thickBot="1" x14ac:dyDescent="0.3">
      <c r="A168" s="25" t="s">
        <v>116</v>
      </c>
      <c r="B168" s="11" t="s">
        <v>177</v>
      </c>
      <c r="C168" s="11">
        <v>1.02</v>
      </c>
      <c r="D168" s="11" t="s">
        <v>177</v>
      </c>
      <c r="E168" s="11">
        <v>1.02</v>
      </c>
      <c r="F168" s="11"/>
      <c r="G168" s="11"/>
      <c r="H168" s="11"/>
      <c r="I168" s="11"/>
      <c r="J168" s="10" t="s">
        <v>183</v>
      </c>
      <c r="K168" s="10">
        <f>SUM(C168,E168,G168,I168)</f>
        <v>2.04</v>
      </c>
      <c r="L168" s="72">
        <f>(K168/8)</f>
        <v>0.255</v>
      </c>
    </row>
    <row r="169" spans="1:12" ht="15.75" thickBot="1" x14ac:dyDescent="0.3">
      <c r="A169" s="25" t="s">
        <v>117</v>
      </c>
      <c r="B169" s="11" t="s">
        <v>179</v>
      </c>
      <c r="C169" s="11">
        <v>0.84</v>
      </c>
      <c r="D169" s="11" t="s">
        <v>179</v>
      </c>
      <c r="E169" s="11">
        <v>1.18</v>
      </c>
      <c r="F169" s="11"/>
      <c r="G169" s="11"/>
      <c r="H169" s="11"/>
      <c r="I169" s="11"/>
      <c r="J169" s="10" t="s">
        <v>184</v>
      </c>
      <c r="K169" s="10">
        <f t="shared" ref="K169:K171" si="24">SUM(C169,E169,G169,I169)</f>
        <v>2.02</v>
      </c>
      <c r="L169" s="72">
        <f>(K169/20)</f>
        <v>0.10100000000000001</v>
      </c>
    </row>
    <row r="170" spans="1:12" ht="30.75" thickBot="1" x14ac:dyDescent="0.3">
      <c r="A170" s="25" t="s">
        <v>118</v>
      </c>
      <c r="B170" s="11" t="s">
        <v>167</v>
      </c>
      <c r="C170" s="16">
        <v>1</v>
      </c>
      <c r="D170" s="11" t="s">
        <v>167</v>
      </c>
      <c r="E170" s="11">
        <v>100</v>
      </c>
      <c r="F170" s="11"/>
      <c r="G170" s="11"/>
      <c r="H170" s="11"/>
      <c r="I170" s="11"/>
      <c r="J170" s="10" t="s">
        <v>167</v>
      </c>
      <c r="K170" s="18">
        <f t="shared" si="24"/>
        <v>101</v>
      </c>
      <c r="L170" s="72">
        <v>1</v>
      </c>
    </row>
    <row r="171" spans="1:12" ht="30.75" thickBot="1" x14ac:dyDescent="0.3">
      <c r="A171" s="27" t="s">
        <v>119</v>
      </c>
      <c r="B171" s="29" t="s">
        <v>180</v>
      </c>
      <c r="C171" s="53">
        <v>0.97</v>
      </c>
      <c r="D171" s="29" t="s">
        <v>180</v>
      </c>
      <c r="E171" s="29">
        <v>96</v>
      </c>
      <c r="F171" s="29"/>
      <c r="G171" s="29"/>
      <c r="H171" s="29"/>
      <c r="I171" s="29"/>
      <c r="J171" s="59">
        <v>3.6</v>
      </c>
      <c r="K171" s="59">
        <f t="shared" si="24"/>
        <v>96.97</v>
      </c>
      <c r="L171" s="61">
        <f t="shared" ref="L171" si="25">(K171/J171)</f>
        <v>26.93611111111111</v>
      </c>
    </row>
    <row r="173" spans="1:12" x14ac:dyDescent="0.25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</row>
    <row r="174" spans="1:12" ht="18.75" x14ac:dyDescent="0.25">
      <c r="A174" s="88" t="s">
        <v>120</v>
      </c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</row>
    <row r="176" spans="1:12" ht="15.75" thickBot="1" x14ac:dyDescent="0.3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</row>
    <row r="177" spans="1:12" ht="15.75" thickBot="1" x14ac:dyDescent="0.3">
      <c r="A177" s="81" t="s">
        <v>121</v>
      </c>
      <c r="B177" s="87" t="s">
        <v>58</v>
      </c>
      <c r="C177" s="87"/>
      <c r="D177" s="84" t="s">
        <v>0</v>
      </c>
      <c r="E177" s="84"/>
      <c r="F177" s="84" t="s">
        <v>1</v>
      </c>
      <c r="G177" s="84"/>
      <c r="H177" s="84" t="s">
        <v>2</v>
      </c>
      <c r="I177" s="84"/>
      <c r="J177" s="84" t="s">
        <v>3</v>
      </c>
      <c r="K177" s="84"/>
      <c r="L177" s="85"/>
    </row>
    <row r="178" spans="1:12" ht="24.75" thickBot="1" x14ac:dyDescent="0.3">
      <c r="A178" s="82"/>
      <c r="B178" s="9" t="s">
        <v>82</v>
      </c>
      <c r="C178" s="9" t="s">
        <v>7</v>
      </c>
      <c r="D178" s="9" t="s">
        <v>82</v>
      </c>
      <c r="E178" s="9" t="s">
        <v>7</v>
      </c>
      <c r="F178" s="9" t="s">
        <v>82</v>
      </c>
      <c r="G178" s="9" t="s">
        <v>7</v>
      </c>
      <c r="H178" s="9" t="s">
        <v>82</v>
      </c>
      <c r="I178" s="9" t="s">
        <v>7</v>
      </c>
      <c r="J178" s="9" t="s">
        <v>74</v>
      </c>
      <c r="K178" s="9" t="s">
        <v>7</v>
      </c>
      <c r="L178" s="24" t="s">
        <v>5</v>
      </c>
    </row>
    <row r="179" spans="1:12" ht="15.75" thickBot="1" x14ac:dyDescent="0.3">
      <c r="A179" s="25" t="s">
        <v>122</v>
      </c>
      <c r="B179" s="16">
        <v>1</v>
      </c>
      <c r="C179" s="16">
        <v>1.73</v>
      </c>
      <c r="D179" s="16">
        <v>1</v>
      </c>
      <c r="E179" s="22">
        <v>1.62</v>
      </c>
      <c r="F179" s="11"/>
      <c r="G179" s="11"/>
      <c r="H179" s="11"/>
      <c r="I179" s="11"/>
      <c r="J179" s="12">
        <f>B179*4</f>
        <v>4</v>
      </c>
      <c r="K179" s="12">
        <f>C179+E179+G179+I179</f>
        <v>3.35</v>
      </c>
      <c r="L179" s="26">
        <f>(K179/J179)*100</f>
        <v>83.75</v>
      </c>
    </row>
    <row r="180" spans="1:12" ht="15.75" thickBot="1" x14ac:dyDescent="0.3">
      <c r="A180" s="25" t="s">
        <v>123</v>
      </c>
      <c r="B180" s="16">
        <v>1</v>
      </c>
      <c r="C180" s="16">
        <v>1.21</v>
      </c>
      <c r="D180" s="16">
        <v>1</v>
      </c>
      <c r="E180" s="22">
        <v>1.32</v>
      </c>
      <c r="F180" s="11"/>
      <c r="G180" s="11"/>
      <c r="H180" s="11"/>
      <c r="I180" s="11"/>
      <c r="J180" s="12">
        <f t="shared" ref="J180:J183" si="26">B180*4</f>
        <v>4</v>
      </c>
      <c r="K180" s="12">
        <f t="shared" ref="K180:K183" si="27">C180+E180+G180+I180</f>
        <v>2.5300000000000002</v>
      </c>
      <c r="L180" s="26">
        <f>(K180/J180)*100</f>
        <v>63.250000000000007</v>
      </c>
    </row>
    <row r="181" spans="1:12" ht="15.75" thickBot="1" x14ac:dyDescent="0.3">
      <c r="A181" s="25" t="s">
        <v>124</v>
      </c>
      <c r="B181" s="16">
        <v>1</v>
      </c>
      <c r="C181" s="16">
        <v>1.06</v>
      </c>
      <c r="D181" s="16">
        <v>1</v>
      </c>
      <c r="E181" s="22">
        <v>1.06</v>
      </c>
      <c r="F181" s="11"/>
      <c r="G181" s="11"/>
      <c r="H181" s="11"/>
      <c r="I181" s="11"/>
      <c r="J181" s="12">
        <f t="shared" si="26"/>
        <v>4</v>
      </c>
      <c r="K181" s="12">
        <f t="shared" si="27"/>
        <v>2.12</v>
      </c>
      <c r="L181" s="26">
        <f t="shared" ref="L181:L183" si="28">(K181/J181)*100</f>
        <v>53</v>
      </c>
    </row>
    <row r="182" spans="1:12" ht="15.75" thickBot="1" x14ac:dyDescent="0.3">
      <c r="A182" s="25" t="s">
        <v>125</v>
      </c>
      <c r="B182" s="16">
        <v>1</v>
      </c>
      <c r="C182" s="16">
        <v>1.04</v>
      </c>
      <c r="D182" s="16">
        <v>1</v>
      </c>
      <c r="E182" s="22">
        <v>1.05</v>
      </c>
      <c r="F182" s="11"/>
      <c r="G182" s="11"/>
      <c r="H182" s="11"/>
      <c r="I182" s="11"/>
      <c r="J182" s="12">
        <f t="shared" si="26"/>
        <v>4</v>
      </c>
      <c r="K182" s="12">
        <f t="shared" si="27"/>
        <v>2.09</v>
      </c>
      <c r="L182" s="26">
        <f t="shared" si="28"/>
        <v>52.25</v>
      </c>
    </row>
    <row r="183" spans="1:12" ht="15.75" thickBot="1" x14ac:dyDescent="0.3">
      <c r="A183" s="27" t="s">
        <v>126</v>
      </c>
      <c r="B183" s="40">
        <v>1</v>
      </c>
      <c r="C183" s="40">
        <v>1.1399999999999999</v>
      </c>
      <c r="D183" s="40">
        <v>1</v>
      </c>
      <c r="E183" s="53">
        <v>1.06</v>
      </c>
      <c r="F183" s="29"/>
      <c r="G183" s="29"/>
      <c r="H183" s="29"/>
      <c r="I183" s="29"/>
      <c r="J183" s="30">
        <f t="shared" si="26"/>
        <v>4</v>
      </c>
      <c r="K183" s="30">
        <f t="shared" si="27"/>
        <v>2.2000000000000002</v>
      </c>
      <c r="L183" s="31">
        <f t="shared" si="28"/>
        <v>55.000000000000007</v>
      </c>
    </row>
    <row r="185" spans="1:12" ht="15.75" thickBot="1" x14ac:dyDescent="0.3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</row>
    <row r="186" spans="1:12" ht="15.75" thickBot="1" x14ac:dyDescent="0.3">
      <c r="A186" s="46" t="s">
        <v>127</v>
      </c>
      <c r="B186" s="87" t="s">
        <v>58</v>
      </c>
      <c r="C186" s="87"/>
      <c r="D186" s="84" t="s">
        <v>0</v>
      </c>
      <c r="E186" s="84"/>
      <c r="F186" s="84" t="s">
        <v>1</v>
      </c>
      <c r="G186" s="84"/>
      <c r="H186" s="84" t="s">
        <v>2</v>
      </c>
      <c r="I186" s="84"/>
      <c r="J186" s="84" t="s">
        <v>3</v>
      </c>
      <c r="K186" s="84"/>
      <c r="L186" s="85"/>
    </row>
    <row r="187" spans="1:12" ht="24.75" thickBot="1" x14ac:dyDescent="0.3">
      <c r="A187" s="48" t="s">
        <v>122</v>
      </c>
      <c r="B187" s="9" t="s">
        <v>82</v>
      </c>
      <c r="C187" s="9" t="s">
        <v>7</v>
      </c>
      <c r="D187" s="9" t="s">
        <v>82</v>
      </c>
      <c r="E187" s="9" t="s">
        <v>7</v>
      </c>
      <c r="F187" s="9" t="s">
        <v>82</v>
      </c>
      <c r="G187" s="9" t="s">
        <v>7</v>
      </c>
      <c r="H187" s="9" t="s">
        <v>82</v>
      </c>
      <c r="I187" s="9" t="s">
        <v>7</v>
      </c>
      <c r="J187" s="9" t="s">
        <v>74</v>
      </c>
      <c r="K187" s="9" t="s">
        <v>7</v>
      </c>
      <c r="L187" s="24" t="s">
        <v>5</v>
      </c>
    </row>
    <row r="188" spans="1:12" ht="15.75" thickBot="1" x14ac:dyDescent="0.3">
      <c r="A188" s="25" t="s">
        <v>133</v>
      </c>
      <c r="B188" s="11">
        <v>4600</v>
      </c>
      <c r="C188" s="16">
        <v>0.6</v>
      </c>
      <c r="D188" s="11">
        <v>4600</v>
      </c>
      <c r="E188" s="11" t="s">
        <v>186</v>
      </c>
      <c r="F188" s="11"/>
      <c r="G188" s="11"/>
      <c r="H188" s="11"/>
      <c r="I188" s="11"/>
      <c r="J188" s="11">
        <f>B188*4</f>
        <v>18400</v>
      </c>
      <c r="K188" s="22" t="e">
        <f>C188+E188+G188+I188</f>
        <v>#VALUE!</v>
      </c>
      <c r="L188" s="73" t="e">
        <f>(K188/J188)*100</f>
        <v>#VALUE!</v>
      </c>
    </row>
    <row r="189" spans="1:12" ht="15.75" thickBot="1" x14ac:dyDescent="0.3">
      <c r="A189" s="25" t="s">
        <v>128</v>
      </c>
      <c r="B189" s="11">
        <v>416</v>
      </c>
      <c r="C189" s="16">
        <v>0.98</v>
      </c>
      <c r="D189" s="11">
        <v>416</v>
      </c>
      <c r="E189" s="22">
        <v>0.75</v>
      </c>
      <c r="F189" s="11"/>
      <c r="G189" s="11"/>
      <c r="H189" s="11"/>
      <c r="I189" s="11"/>
      <c r="J189" s="11">
        <f t="shared" ref="J189:J194" si="29">B189*4</f>
        <v>1664</v>
      </c>
      <c r="K189" s="22">
        <f t="shared" ref="K189:K194" si="30">C189+E189+G189+I189</f>
        <v>1.73</v>
      </c>
      <c r="L189" s="73">
        <f>(K189/J189)*100</f>
        <v>0.10396634615384615</v>
      </c>
    </row>
    <row r="190" spans="1:12" ht="15.75" thickBot="1" x14ac:dyDescent="0.3">
      <c r="A190" s="25" t="s">
        <v>182</v>
      </c>
      <c r="B190" s="11" t="s">
        <v>167</v>
      </c>
      <c r="C190" s="16">
        <v>0</v>
      </c>
      <c r="D190" s="11" t="s">
        <v>167</v>
      </c>
      <c r="E190" s="16">
        <v>0</v>
      </c>
      <c r="F190" s="11"/>
      <c r="G190" s="11"/>
      <c r="H190" s="11"/>
      <c r="I190" s="11"/>
      <c r="J190" s="11" t="e">
        <f t="shared" ref="J190" si="31">B190*4</f>
        <v>#VALUE!</v>
      </c>
      <c r="K190" s="22">
        <f t="shared" ref="K190" si="32">C190+E190+G190+I190</f>
        <v>0</v>
      </c>
      <c r="L190" s="73" t="e">
        <f>(K190/J190)*100</f>
        <v>#VALUE!</v>
      </c>
    </row>
    <row r="191" spans="1:12" ht="15.75" thickBot="1" x14ac:dyDescent="0.3">
      <c r="A191" s="25" t="s">
        <v>129</v>
      </c>
      <c r="B191" s="11">
        <v>1664</v>
      </c>
      <c r="C191" s="11">
        <v>124</v>
      </c>
      <c r="D191" s="11">
        <v>1664</v>
      </c>
      <c r="E191" s="22">
        <v>1.1100000000000001</v>
      </c>
      <c r="F191" s="11"/>
      <c r="G191" s="11"/>
      <c r="H191" s="11"/>
      <c r="I191" s="11"/>
      <c r="J191" s="11">
        <f t="shared" si="29"/>
        <v>6656</v>
      </c>
      <c r="K191" s="22">
        <f t="shared" si="30"/>
        <v>125.11</v>
      </c>
      <c r="L191" s="73">
        <f t="shared" ref="L191:L194" si="33">(K191/J191)*100</f>
        <v>1.8796574519230769</v>
      </c>
    </row>
    <row r="192" spans="1:12" ht="15.75" thickBot="1" x14ac:dyDescent="0.3">
      <c r="A192" s="25" t="s">
        <v>132</v>
      </c>
      <c r="B192" s="11">
        <v>3328</v>
      </c>
      <c r="C192" s="22">
        <v>1.03</v>
      </c>
      <c r="D192" s="11">
        <v>3328</v>
      </c>
      <c r="E192" s="22">
        <v>0.86</v>
      </c>
      <c r="F192" s="11"/>
      <c r="G192" s="11"/>
      <c r="H192" s="11"/>
      <c r="I192" s="11"/>
      <c r="J192" s="11">
        <f t="shared" si="29"/>
        <v>13312</v>
      </c>
      <c r="K192" s="22">
        <f t="shared" si="30"/>
        <v>1.8900000000000001</v>
      </c>
      <c r="L192" s="73">
        <f t="shared" si="33"/>
        <v>1.4197716346153846E-2</v>
      </c>
    </row>
    <row r="193" spans="1:12" ht="15.75" thickBot="1" x14ac:dyDescent="0.3">
      <c r="A193" s="25" t="s">
        <v>130</v>
      </c>
      <c r="B193" s="11" t="s">
        <v>167</v>
      </c>
      <c r="C193" s="22">
        <v>0</v>
      </c>
      <c r="D193" s="11" t="s">
        <v>167</v>
      </c>
      <c r="E193" s="22">
        <v>0</v>
      </c>
      <c r="F193" s="11"/>
      <c r="G193" s="11"/>
      <c r="H193" s="11"/>
      <c r="I193" s="11"/>
      <c r="J193" s="11" t="e">
        <f t="shared" si="29"/>
        <v>#VALUE!</v>
      </c>
      <c r="K193" s="22">
        <f t="shared" si="30"/>
        <v>0</v>
      </c>
      <c r="L193" s="73" t="e">
        <f t="shared" si="33"/>
        <v>#VALUE!</v>
      </c>
    </row>
    <row r="194" spans="1:12" ht="15.75" thickBot="1" x14ac:dyDescent="0.3">
      <c r="A194" s="27" t="s">
        <v>131</v>
      </c>
      <c r="B194" s="29" t="s">
        <v>167</v>
      </c>
      <c r="C194" s="53">
        <v>0</v>
      </c>
      <c r="D194" s="29" t="s">
        <v>167</v>
      </c>
      <c r="E194" s="53">
        <v>0</v>
      </c>
      <c r="F194" s="29"/>
      <c r="G194" s="29"/>
      <c r="H194" s="29"/>
      <c r="I194" s="29"/>
      <c r="J194" s="29" t="e">
        <f t="shared" si="29"/>
        <v>#VALUE!</v>
      </c>
      <c r="K194" s="53">
        <f t="shared" si="30"/>
        <v>0</v>
      </c>
      <c r="L194" s="74" t="e">
        <f t="shared" si="33"/>
        <v>#VALUE!</v>
      </c>
    </row>
    <row r="195" spans="1:12" ht="30.75" customHeight="1" thickBot="1" x14ac:dyDescent="0.3">
      <c r="A195" s="35" t="s">
        <v>70</v>
      </c>
      <c r="B195" s="102" t="s">
        <v>187</v>
      </c>
      <c r="C195" s="102"/>
      <c r="D195" s="102"/>
      <c r="E195" s="102"/>
      <c r="F195" s="102"/>
      <c r="G195" s="102"/>
      <c r="H195" s="102"/>
      <c r="I195" s="102"/>
      <c r="J195" s="102"/>
      <c r="K195" s="102"/>
      <c r="L195" s="103"/>
    </row>
    <row r="196" spans="1:12" ht="15.75" thickBot="1" x14ac:dyDescent="0.3"/>
    <row r="197" spans="1:12" ht="15.75" thickBot="1" x14ac:dyDescent="0.3">
      <c r="A197" s="81" t="s">
        <v>123</v>
      </c>
      <c r="B197" s="87" t="s">
        <v>58</v>
      </c>
      <c r="C197" s="87"/>
      <c r="D197" s="84" t="s">
        <v>0</v>
      </c>
      <c r="E197" s="84"/>
      <c r="F197" s="84" t="s">
        <v>1</v>
      </c>
      <c r="G197" s="84"/>
      <c r="H197" s="84" t="s">
        <v>2</v>
      </c>
      <c r="I197" s="84"/>
      <c r="J197" s="84" t="s">
        <v>3</v>
      </c>
      <c r="K197" s="84"/>
      <c r="L197" s="85"/>
    </row>
    <row r="198" spans="1:12" ht="24.75" thickBot="1" x14ac:dyDescent="0.3">
      <c r="A198" s="82"/>
      <c r="B198" s="9" t="s">
        <v>82</v>
      </c>
      <c r="C198" s="9" t="s">
        <v>7</v>
      </c>
      <c r="D198" s="9" t="s">
        <v>82</v>
      </c>
      <c r="E198" s="9" t="s">
        <v>7</v>
      </c>
      <c r="F198" s="9" t="s">
        <v>82</v>
      </c>
      <c r="G198" s="9" t="s">
        <v>7</v>
      </c>
      <c r="H198" s="9" t="s">
        <v>82</v>
      </c>
      <c r="I198" s="9" t="s">
        <v>7</v>
      </c>
      <c r="J198" s="9" t="s">
        <v>74</v>
      </c>
      <c r="K198" s="9" t="s">
        <v>7</v>
      </c>
      <c r="L198" s="24" t="s">
        <v>5</v>
      </c>
    </row>
    <row r="199" spans="1:12" ht="15.75" thickBot="1" x14ac:dyDescent="0.3">
      <c r="A199" s="25" t="s">
        <v>133</v>
      </c>
      <c r="B199" s="11">
        <v>2800</v>
      </c>
      <c r="C199" s="22">
        <v>0.53</v>
      </c>
      <c r="D199" s="11">
        <v>2800</v>
      </c>
      <c r="E199" s="22" t="s">
        <v>186</v>
      </c>
      <c r="F199" s="11"/>
      <c r="G199" s="11"/>
      <c r="H199" s="11"/>
      <c r="I199" s="11"/>
      <c r="J199" s="11">
        <f>B199*4</f>
        <v>11200</v>
      </c>
      <c r="K199" s="11" t="e">
        <f>C199+E199+G199+I199</f>
        <v>#VALUE!</v>
      </c>
      <c r="L199" s="55" t="e">
        <f>(K199/J199)*100</f>
        <v>#VALUE!</v>
      </c>
    </row>
    <row r="200" spans="1:12" ht="15.75" thickBot="1" x14ac:dyDescent="0.3">
      <c r="A200" s="25" t="s">
        <v>128</v>
      </c>
      <c r="B200" s="11">
        <v>416</v>
      </c>
      <c r="C200" s="22">
        <v>0.71</v>
      </c>
      <c r="D200" s="11">
        <v>416</v>
      </c>
      <c r="E200" s="22">
        <v>0.69</v>
      </c>
      <c r="F200" s="11"/>
      <c r="G200" s="11"/>
      <c r="H200" s="11"/>
      <c r="I200" s="11"/>
      <c r="J200" s="11">
        <f t="shared" ref="J200:J205" si="34">B200*4</f>
        <v>1664</v>
      </c>
      <c r="K200" s="11">
        <f t="shared" ref="K200:K205" si="35">C200+E200+G200+I200</f>
        <v>1.4</v>
      </c>
      <c r="L200" s="55">
        <f>(K200/J200)*100</f>
        <v>8.4134615384615377E-2</v>
      </c>
    </row>
    <row r="201" spans="1:12" ht="15.75" thickBot="1" x14ac:dyDescent="0.3">
      <c r="A201" s="25" t="s">
        <v>182</v>
      </c>
      <c r="B201" s="11" t="s">
        <v>167</v>
      </c>
      <c r="C201" s="16">
        <v>0</v>
      </c>
      <c r="D201" s="11" t="s">
        <v>167</v>
      </c>
      <c r="E201" s="16">
        <v>0</v>
      </c>
      <c r="F201" s="11"/>
      <c r="G201" s="11"/>
      <c r="H201" s="11"/>
      <c r="I201" s="11"/>
      <c r="J201" s="11"/>
      <c r="K201" s="11"/>
      <c r="L201" s="55"/>
    </row>
    <row r="202" spans="1:12" ht="15.75" thickBot="1" x14ac:dyDescent="0.3">
      <c r="A202" s="25" t="s">
        <v>129</v>
      </c>
      <c r="B202" s="11">
        <v>1248</v>
      </c>
      <c r="C202" s="22">
        <v>1.3</v>
      </c>
      <c r="D202" s="11">
        <v>1248</v>
      </c>
      <c r="E202" s="22">
        <v>0.92</v>
      </c>
      <c r="F202" s="11"/>
      <c r="G202" s="11"/>
      <c r="H202" s="11"/>
      <c r="I202" s="11"/>
      <c r="J202" s="11">
        <f t="shared" si="34"/>
        <v>4992</v>
      </c>
      <c r="K202" s="11">
        <f t="shared" si="35"/>
        <v>2.2200000000000002</v>
      </c>
      <c r="L202" s="55">
        <f t="shared" ref="L202:L205" si="36">(K202/J202)*100</f>
        <v>4.4471153846153855E-2</v>
      </c>
    </row>
    <row r="203" spans="1:12" ht="15.75" thickBot="1" x14ac:dyDescent="0.3">
      <c r="A203" s="25" t="s">
        <v>132</v>
      </c>
      <c r="B203" s="11">
        <v>2496</v>
      </c>
      <c r="C203" s="22">
        <v>0.93</v>
      </c>
      <c r="D203" s="11">
        <v>2496</v>
      </c>
      <c r="E203" s="22">
        <v>0.87</v>
      </c>
      <c r="F203" s="11"/>
      <c r="G203" s="11"/>
      <c r="H203" s="11"/>
      <c r="I203" s="11"/>
      <c r="J203" s="11">
        <f t="shared" si="34"/>
        <v>9984</v>
      </c>
      <c r="K203" s="11">
        <f t="shared" si="35"/>
        <v>1.8</v>
      </c>
      <c r="L203" s="55">
        <f t="shared" si="36"/>
        <v>1.8028846153846156E-2</v>
      </c>
    </row>
    <row r="204" spans="1:12" ht="15.75" thickBot="1" x14ac:dyDescent="0.3">
      <c r="A204" s="25" t="s">
        <v>130</v>
      </c>
      <c r="B204" s="11" t="s">
        <v>167</v>
      </c>
      <c r="C204" s="22">
        <v>0</v>
      </c>
      <c r="D204" s="11" t="s">
        <v>167</v>
      </c>
      <c r="E204" s="22">
        <v>0</v>
      </c>
      <c r="F204" s="11"/>
      <c r="G204" s="11"/>
      <c r="H204" s="11"/>
      <c r="I204" s="11"/>
      <c r="J204" s="11" t="e">
        <f t="shared" si="34"/>
        <v>#VALUE!</v>
      </c>
      <c r="K204" s="11">
        <f t="shared" si="35"/>
        <v>0</v>
      </c>
      <c r="L204" s="55" t="e">
        <f t="shared" si="36"/>
        <v>#VALUE!</v>
      </c>
    </row>
    <row r="205" spans="1:12" ht="15.75" thickBot="1" x14ac:dyDescent="0.3">
      <c r="A205" s="27" t="s">
        <v>131</v>
      </c>
      <c r="B205" s="29" t="s">
        <v>167</v>
      </c>
      <c r="C205" s="53">
        <v>0</v>
      </c>
      <c r="D205" s="29" t="s">
        <v>167</v>
      </c>
      <c r="E205" s="53">
        <v>0</v>
      </c>
      <c r="F205" s="29"/>
      <c r="G205" s="29"/>
      <c r="H205" s="29"/>
      <c r="I205" s="29"/>
      <c r="J205" s="29" t="e">
        <f t="shared" si="34"/>
        <v>#VALUE!</v>
      </c>
      <c r="K205" s="29">
        <f t="shared" si="35"/>
        <v>0</v>
      </c>
      <c r="L205" s="56" t="e">
        <f t="shared" si="36"/>
        <v>#VALUE!</v>
      </c>
    </row>
    <row r="206" spans="1:12" ht="30.75" customHeight="1" thickBot="1" x14ac:dyDescent="0.3">
      <c r="A206" s="35" t="s">
        <v>70</v>
      </c>
      <c r="B206" s="102" t="s">
        <v>187</v>
      </c>
      <c r="C206" s="102"/>
      <c r="D206" s="102"/>
      <c r="E206" s="102"/>
      <c r="F206" s="102"/>
      <c r="G206" s="102"/>
      <c r="H206" s="102"/>
      <c r="I206" s="102"/>
      <c r="J206" s="102"/>
      <c r="K206" s="102"/>
      <c r="L206" s="103"/>
    </row>
    <row r="207" spans="1:12" ht="15.75" thickBot="1" x14ac:dyDescent="0.3"/>
    <row r="208" spans="1:12" ht="15.75" thickBot="1" x14ac:dyDescent="0.3">
      <c r="A208" s="81" t="s">
        <v>124</v>
      </c>
      <c r="B208" s="87" t="s">
        <v>58</v>
      </c>
      <c r="C208" s="87"/>
      <c r="D208" s="84" t="s">
        <v>0</v>
      </c>
      <c r="E208" s="84"/>
      <c r="F208" s="84" t="s">
        <v>1</v>
      </c>
      <c r="G208" s="84"/>
      <c r="H208" s="84" t="s">
        <v>2</v>
      </c>
      <c r="I208" s="84"/>
      <c r="J208" s="84" t="s">
        <v>3</v>
      </c>
      <c r="K208" s="84"/>
      <c r="L208" s="85"/>
    </row>
    <row r="209" spans="1:12" ht="24.75" thickBot="1" x14ac:dyDescent="0.3">
      <c r="A209" s="82"/>
      <c r="B209" s="9" t="s">
        <v>82</v>
      </c>
      <c r="C209" s="9" t="s">
        <v>7</v>
      </c>
      <c r="D209" s="9" t="s">
        <v>82</v>
      </c>
      <c r="E209" s="9" t="s">
        <v>7</v>
      </c>
      <c r="F209" s="9" t="s">
        <v>82</v>
      </c>
      <c r="G209" s="9" t="s">
        <v>7</v>
      </c>
      <c r="H209" s="9" t="s">
        <v>82</v>
      </c>
      <c r="I209" s="9" t="s">
        <v>7</v>
      </c>
      <c r="J209" s="9" t="s">
        <v>74</v>
      </c>
      <c r="K209" s="9" t="s">
        <v>7</v>
      </c>
      <c r="L209" s="24" t="s">
        <v>5</v>
      </c>
    </row>
    <row r="210" spans="1:12" ht="15.75" thickBot="1" x14ac:dyDescent="0.3">
      <c r="A210" s="25" t="s">
        <v>128</v>
      </c>
      <c r="B210" s="11">
        <v>208</v>
      </c>
      <c r="C210" s="22">
        <v>1.03</v>
      </c>
      <c r="D210" s="11">
        <v>208</v>
      </c>
      <c r="E210" s="22">
        <v>0.93</v>
      </c>
      <c r="F210" s="11"/>
      <c r="G210" s="11"/>
      <c r="H210" s="11"/>
      <c r="I210" s="11"/>
      <c r="J210" s="11">
        <f t="shared" ref="J210:J213" si="37">B210*4</f>
        <v>832</v>
      </c>
      <c r="K210" s="11">
        <f t="shared" ref="K210:K213" si="38">C210+E210+G210+I210</f>
        <v>1.96</v>
      </c>
      <c r="L210" s="55">
        <f>(K210/J210)*100</f>
        <v>0.23557692307692307</v>
      </c>
    </row>
    <row r="211" spans="1:12" ht="15.75" thickBot="1" x14ac:dyDescent="0.3">
      <c r="A211" s="25" t="s">
        <v>182</v>
      </c>
      <c r="B211" s="11" t="s">
        <v>167</v>
      </c>
      <c r="C211" s="16">
        <v>0</v>
      </c>
      <c r="D211" s="11" t="s">
        <v>167</v>
      </c>
      <c r="E211" s="16">
        <v>0</v>
      </c>
      <c r="F211" s="11"/>
      <c r="G211" s="11"/>
      <c r="H211" s="11"/>
      <c r="I211" s="11"/>
      <c r="J211" s="11"/>
      <c r="K211" s="11"/>
      <c r="L211" s="55"/>
    </row>
    <row r="212" spans="1:12" ht="15.75" thickBot="1" x14ac:dyDescent="0.3">
      <c r="A212" s="25" t="s">
        <v>129</v>
      </c>
      <c r="B212" s="11">
        <v>416</v>
      </c>
      <c r="C212" s="22">
        <v>1.25</v>
      </c>
      <c r="D212" s="11">
        <v>416</v>
      </c>
      <c r="E212" s="22">
        <v>1.02</v>
      </c>
      <c r="F212" s="11"/>
      <c r="G212" s="11"/>
      <c r="H212" s="11"/>
      <c r="I212" s="11"/>
      <c r="J212" s="11">
        <f t="shared" si="37"/>
        <v>1664</v>
      </c>
      <c r="K212" s="11">
        <f t="shared" si="38"/>
        <v>2.27</v>
      </c>
      <c r="L212" s="55">
        <f t="shared" ref="L212:L213" si="39">(K212/J212)*100</f>
        <v>0.13641826923076922</v>
      </c>
    </row>
    <row r="213" spans="1:12" ht="15.75" thickBot="1" x14ac:dyDescent="0.3">
      <c r="A213" s="25" t="s">
        <v>134</v>
      </c>
      <c r="B213" s="11">
        <v>832</v>
      </c>
      <c r="C213" s="22">
        <v>1.03</v>
      </c>
      <c r="D213" s="11">
        <v>832</v>
      </c>
      <c r="E213" s="22">
        <v>0.94</v>
      </c>
      <c r="F213" s="11"/>
      <c r="G213" s="11"/>
      <c r="H213" s="11"/>
      <c r="I213" s="11"/>
      <c r="J213" s="11">
        <f t="shared" si="37"/>
        <v>3328</v>
      </c>
      <c r="K213" s="11">
        <f t="shared" si="38"/>
        <v>1.97</v>
      </c>
      <c r="L213" s="55">
        <f t="shared" si="39"/>
        <v>5.9194711538461536E-2</v>
      </c>
    </row>
    <row r="214" spans="1:12" ht="15.75" thickBot="1" x14ac:dyDescent="0.3">
      <c r="A214" s="25" t="s">
        <v>135</v>
      </c>
      <c r="B214" s="11">
        <v>416</v>
      </c>
      <c r="C214" s="22">
        <v>0.8</v>
      </c>
      <c r="D214" s="11">
        <v>416</v>
      </c>
      <c r="E214" s="22">
        <v>0.75</v>
      </c>
      <c r="F214" s="11"/>
      <c r="G214" s="11"/>
      <c r="H214" s="11"/>
      <c r="I214" s="11"/>
      <c r="J214" s="11"/>
      <c r="K214" s="11"/>
      <c r="L214" s="55"/>
    </row>
    <row r="215" spans="1:12" ht="15.75" thickBot="1" x14ac:dyDescent="0.3">
      <c r="A215" s="25" t="s">
        <v>136</v>
      </c>
      <c r="B215" s="11">
        <v>156</v>
      </c>
      <c r="C215" s="22">
        <v>0.61</v>
      </c>
      <c r="D215" s="11">
        <v>156</v>
      </c>
      <c r="E215" s="22">
        <v>1.04</v>
      </c>
      <c r="F215" s="11"/>
      <c r="G215" s="11"/>
      <c r="H215" s="11"/>
      <c r="I215" s="11"/>
      <c r="J215" s="11"/>
      <c r="K215" s="11"/>
      <c r="L215" s="55"/>
    </row>
    <row r="216" spans="1:12" ht="15.75" thickBot="1" x14ac:dyDescent="0.3">
      <c r="A216" s="25" t="s">
        <v>130</v>
      </c>
      <c r="B216" s="11" t="s">
        <v>167</v>
      </c>
      <c r="C216" s="22">
        <v>0</v>
      </c>
      <c r="D216" s="11">
        <v>0</v>
      </c>
      <c r="E216" s="22">
        <v>0</v>
      </c>
      <c r="F216" s="11"/>
      <c r="G216" s="11"/>
      <c r="H216" s="11"/>
      <c r="I216" s="11"/>
      <c r="J216" s="11"/>
      <c r="K216" s="11"/>
      <c r="L216" s="55"/>
    </row>
    <row r="217" spans="1:12" ht="15.75" thickBot="1" x14ac:dyDescent="0.3">
      <c r="A217" s="27" t="s">
        <v>131</v>
      </c>
      <c r="B217" s="29" t="s">
        <v>167</v>
      </c>
      <c r="C217" s="53">
        <v>0</v>
      </c>
      <c r="D217" s="29">
        <v>0</v>
      </c>
      <c r="E217" s="53">
        <v>0</v>
      </c>
      <c r="F217" s="29"/>
      <c r="G217" s="29"/>
      <c r="H217" s="29"/>
      <c r="I217" s="29"/>
      <c r="J217" s="29"/>
      <c r="K217" s="29"/>
      <c r="L217" s="56"/>
    </row>
    <row r="218" spans="1:12" ht="15.75" thickBot="1" x14ac:dyDescent="0.3"/>
    <row r="219" spans="1:12" ht="15.75" thickBot="1" x14ac:dyDescent="0.3">
      <c r="A219" s="81" t="s">
        <v>125</v>
      </c>
      <c r="B219" s="87" t="s">
        <v>58</v>
      </c>
      <c r="C219" s="87"/>
      <c r="D219" s="84" t="s">
        <v>0</v>
      </c>
      <c r="E219" s="84"/>
      <c r="F219" s="84" t="s">
        <v>1</v>
      </c>
      <c r="G219" s="84"/>
      <c r="H219" s="84" t="s">
        <v>2</v>
      </c>
      <c r="I219" s="84"/>
      <c r="J219" s="84" t="s">
        <v>3</v>
      </c>
      <c r="K219" s="84"/>
      <c r="L219" s="85"/>
    </row>
    <row r="220" spans="1:12" ht="24.75" thickBot="1" x14ac:dyDescent="0.3">
      <c r="A220" s="82"/>
      <c r="B220" s="9" t="s">
        <v>82</v>
      </c>
      <c r="C220" s="9" t="s">
        <v>7</v>
      </c>
      <c r="D220" s="9" t="s">
        <v>82</v>
      </c>
      <c r="E220" s="9" t="s">
        <v>7</v>
      </c>
      <c r="F220" s="9" t="s">
        <v>82</v>
      </c>
      <c r="G220" s="9" t="s">
        <v>7</v>
      </c>
      <c r="H220" s="9" t="s">
        <v>82</v>
      </c>
      <c r="I220" s="9" t="s">
        <v>7</v>
      </c>
      <c r="J220" s="9" t="s">
        <v>74</v>
      </c>
      <c r="K220" s="9" t="s">
        <v>7</v>
      </c>
      <c r="L220" s="24" t="s">
        <v>5</v>
      </c>
    </row>
    <row r="221" spans="1:12" ht="15.75" thickBot="1" x14ac:dyDescent="0.3">
      <c r="A221" s="25" t="s">
        <v>128</v>
      </c>
      <c r="B221" s="11">
        <v>208</v>
      </c>
      <c r="C221" s="22">
        <v>1.1200000000000001</v>
      </c>
      <c r="D221" s="11">
        <v>208</v>
      </c>
      <c r="E221" s="22">
        <v>0.67</v>
      </c>
      <c r="F221" s="11"/>
      <c r="G221" s="11"/>
      <c r="H221" s="11"/>
      <c r="I221" s="11"/>
      <c r="J221" s="11">
        <f t="shared" ref="J221:J224" si="40">B221*4</f>
        <v>832</v>
      </c>
      <c r="K221" s="11">
        <f t="shared" ref="K221:K224" si="41">C221+E221+G221+I221</f>
        <v>1.79</v>
      </c>
      <c r="L221" s="55">
        <f>(K221/J221)*100</f>
        <v>0.21514423076923078</v>
      </c>
    </row>
    <row r="222" spans="1:12" ht="15.75" thickBot="1" x14ac:dyDescent="0.3">
      <c r="A222" s="25" t="s">
        <v>182</v>
      </c>
      <c r="B222" s="11" t="s">
        <v>167</v>
      </c>
      <c r="C222" s="16">
        <v>0</v>
      </c>
      <c r="D222" s="11" t="s">
        <v>167</v>
      </c>
      <c r="E222" s="16">
        <v>0</v>
      </c>
      <c r="F222" s="11"/>
      <c r="G222" s="11"/>
      <c r="H222" s="11"/>
      <c r="I222" s="11"/>
      <c r="J222" s="11"/>
      <c r="K222" s="11"/>
      <c r="L222" s="55"/>
    </row>
    <row r="223" spans="1:12" ht="15.75" thickBot="1" x14ac:dyDescent="0.3">
      <c r="A223" s="25" t="s">
        <v>129</v>
      </c>
      <c r="B223" s="11">
        <v>416</v>
      </c>
      <c r="C223" s="22">
        <v>2.12</v>
      </c>
      <c r="D223" s="11">
        <v>416</v>
      </c>
      <c r="E223" s="22">
        <v>1.87</v>
      </c>
      <c r="F223" s="11"/>
      <c r="G223" s="11"/>
      <c r="H223" s="11"/>
      <c r="I223" s="11"/>
      <c r="J223" s="11">
        <f t="shared" si="40"/>
        <v>1664</v>
      </c>
      <c r="K223" s="11">
        <f t="shared" si="41"/>
        <v>3.99</v>
      </c>
      <c r="L223" s="55">
        <f t="shared" ref="L223:L224" si="42">(K223/J223)*100</f>
        <v>0.23978365384615388</v>
      </c>
    </row>
    <row r="224" spans="1:12" ht="15.75" thickBot="1" x14ac:dyDescent="0.3">
      <c r="A224" s="25" t="s">
        <v>134</v>
      </c>
      <c r="B224" s="11">
        <v>1112.8</v>
      </c>
      <c r="C224" s="22">
        <v>1.1000000000000001</v>
      </c>
      <c r="D224" s="11">
        <v>1112.8</v>
      </c>
      <c r="E224" s="22">
        <v>0.92</v>
      </c>
      <c r="F224" s="11"/>
      <c r="G224" s="11"/>
      <c r="H224" s="11"/>
      <c r="I224" s="11"/>
      <c r="J224" s="11">
        <f t="shared" si="40"/>
        <v>4451.2</v>
      </c>
      <c r="K224" s="11">
        <f t="shared" si="41"/>
        <v>2.02</v>
      </c>
      <c r="L224" s="55">
        <f t="shared" si="42"/>
        <v>4.5381020848310569E-2</v>
      </c>
    </row>
    <row r="225" spans="1:12" ht="15.75" thickBot="1" x14ac:dyDescent="0.3">
      <c r="A225" s="25" t="s">
        <v>135</v>
      </c>
      <c r="B225" s="11">
        <v>327.60000000000002</v>
      </c>
      <c r="C225" s="22">
        <v>0.87</v>
      </c>
      <c r="D225" s="11">
        <v>327.60000000000002</v>
      </c>
      <c r="E225" s="22">
        <v>0.9</v>
      </c>
      <c r="F225" s="11"/>
      <c r="G225" s="11"/>
      <c r="H225" s="11"/>
      <c r="I225" s="11"/>
      <c r="J225" s="11"/>
      <c r="K225" s="11"/>
      <c r="L225" s="55"/>
    </row>
    <row r="226" spans="1:12" ht="15.75" thickBot="1" x14ac:dyDescent="0.3">
      <c r="A226" s="25" t="s">
        <v>136</v>
      </c>
      <c r="B226" s="11">
        <v>249.6</v>
      </c>
      <c r="C226" s="22">
        <v>0.75</v>
      </c>
      <c r="D226" s="11">
        <v>249.6</v>
      </c>
      <c r="E226" s="22">
        <v>0.56999999999999995</v>
      </c>
      <c r="F226" s="11"/>
      <c r="G226" s="11"/>
      <c r="H226" s="11"/>
      <c r="I226" s="11"/>
      <c r="J226" s="11"/>
      <c r="K226" s="11"/>
      <c r="L226" s="55"/>
    </row>
    <row r="227" spans="1:12" ht="15.75" thickBot="1" x14ac:dyDescent="0.3">
      <c r="A227" s="25" t="s">
        <v>130</v>
      </c>
      <c r="B227" s="11" t="s">
        <v>167</v>
      </c>
      <c r="C227" s="22">
        <v>0</v>
      </c>
      <c r="D227" s="11">
        <v>0</v>
      </c>
      <c r="E227" s="22">
        <v>0</v>
      </c>
      <c r="F227" s="11"/>
      <c r="G227" s="11"/>
      <c r="H227" s="11"/>
      <c r="I227" s="11"/>
      <c r="J227" s="11"/>
      <c r="K227" s="11"/>
      <c r="L227" s="55"/>
    </row>
    <row r="228" spans="1:12" ht="15.75" thickBot="1" x14ac:dyDescent="0.3">
      <c r="A228" s="27" t="s">
        <v>131</v>
      </c>
      <c r="B228" s="29" t="s">
        <v>167</v>
      </c>
      <c r="C228" s="53">
        <v>0</v>
      </c>
      <c r="D228" s="29">
        <v>0</v>
      </c>
      <c r="E228" s="53">
        <v>0</v>
      </c>
      <c r="F228" s="29"/>
      <c r="G228" s="29"/>
      <c r="H228" s="29"/>
      <c r="I228" s="29"/>
      <c r="J228" s="29"/>
      <c r="K228" s="29"/>
      <c r="L228" s="56"/>
    </row>
    <row r="229" spans="1:12" ht="15.75" thickBot="1" x14ac:dyDescent="0.3"/>
    <row r="230" spans="1:12" ht="15.75" thickBot="1" x14ac:dyDescent="0.3">
      <c r="A230" s="81" t="s">
        <v>126</v>
      </c>
      <c r="B230" s="87" t="s">
        <v>58</v>
      </c>
      <c r="C230" s="87"/>
      <c r="D230" s="84" t="s">
        <v>0</v>
      </c>
      <c r="E230" s="84"/>
      <c r="F230" s="84" t="s">
        <v>1</v>
      </c>
      <c r="G230" s="84"/>
      <c r="H230" s="84" t="s">
        <v>2</v>
      </c>
      <c r="I230" s="84"/>
      <c r="J230" s="84" t="s">
        <v>3</v>
      </c>
      <c r="K230" s="84"/>
      <c r="L230" s="85"/>
    </row>
    <row r="231" spans="1:12" ht="24.75" thickBot="1" x14ac:dyDescent="0.3">
      <c r="A231" s="82"/>
      <c r="B231" s="9" t="s">
        <v>82</v>
      </c>
      <c r="C231" s="9" t="s">
        <v>7</v>
      </c>
      <c r="D231" s="9" t="s">
        <v>82</v>
      </c>
      <c r="E231" s="9" t="s">
        <v>7</v>
      </c>
      <c r="F231" s="9" t="s">
        <v>82</v>
      </c>
      <c r="G231" s="9" t="s">
        <v>7</v>
      </c>
      <c r="H231" s="9" t="s">
        <v>82</v>
      </c>
      <c r="I231" s="9" t="s">
        <v>7</v>
      </c>
      <c r="J231" s="9" t="s">
        <v>74</v>
      </c>
      <c r="K231" s="9" t="s">
        <v>7</v>
      </c>
      <c r="L231" s="24" t="s">
        <v>5</v>
      </c>
    </row>
    <row r="232" spans="1:12" ht="15.75" thickBot="1" x14ac:dyDescent="0.3">
      <c r="A232" s="25" t="s">
        <v>128</v>
      </c>
      <c r="B232" s="11">
        <v>208</v>
      </c>
      <c r="C232" s="22">
        <v>1.1100000000000001</v>
      </c>
      <c r="D232" s="11">
        <v>208</v>
      </c>
      <c r="E232" s="22">
        <v>2.0099999999999998</v>
      </c>
      <c r="F232" s="11"/>
      <c r="G232" s="11"/>
      <c r="H232" s="11"/>
      <c r="I232" s="11"/>
      <c r="J232" s="11">
        <f t="shared" ref="J232:J235" si="43">B232*4</f>
        <v>832</v>
      </c>
      <c r="K232" s="11">
        <f t="shared" ref="K232:K235" si="44">C232+E232+G232+I232</f>
        <v>3.12</v>
      </c>
      <c r="L232" s="55">
        <f>(K232/J232)*100</f>
        <v>0.37500000000000006</v>
      </c>
    </row>
    <row r="233" spans="1:12" ht="15.75" thickBot="1" x14ac:dyDescent="0.3">
      <c r="A233" s="25" t="s">
        <v>182</v>
      </c>
      <c r="B233" s="11" t="s">
        <v>167</v>
      </c>
      <c r="C233" s="16">
        <v>0</v>
      </c>
      <c r="D233" s="11" t="s">
        <v>167</v>
      </c>
      <c r="E233" s="16">
        <v>0</v>
      </c>
      <c r="F233" s="11"/>
      <c r="G233" s="11"/>
      <c r="H233" s="11"/>
      <c r="I233" s="11"/>
      <c r="J233" s="11"/>
      <c r="K233" s="11"/>
      <c r="L233" s="55"/>
    </row>
    <row r="234" spans="1:12" ht="15.75" thickBot="1" x14ac:dyDescent="0.3">
      <c r="A234" s="25" t="s">
        <v>129</v>
      </c>
      <c r="B234" s="11">
        <v>624</v>
      </c>
      <c r="C234" s="22">
        <v>1.42</v>
      </c>
      <c r="D234" s="11">
        <v>624</v>
      </c>
      <c r="E234" s="22">
        <v>2.72</v>
      </c>
      <c r="F234" s="11"/>
      <c r="G234" s="11"/>
      <c r="H234" s="11"/>
      <c r="I234" s="11"/>
      <c r="J234" s="11">
        <f t="shared" si="43"/>
        <v>2496</v>
      </c>
      <c r="K234" s="11">
        <f t="shared" si="44"/>
        <v>4.1400000000000006</v>
      </c>
      <c r="L234" s="55">
        <f t="shared" ref="L234:L235" si="45">(K234/J234)*100</f>
        <v>0.16586538461538464</v>
      </c>
    </row>
    <row r="235" spans="1:12" ht="15.75" thickBot="1" x14ac:dyDescent="0.3">
      <c r="A235" s="25" t="s">
        <v>134</v>
      </c>
      <c r="B235" s="11">
        <v>624</v>
      </c>
      <c r="C235" s="22">
        <v>1.78</v>
      </c>
      <c r="D235" s="11">
        <v>624</v>
      </c>
      <c r="E235" s="22">
        <v>3.81</v>
      </c>
      <c r="F235" s="11"/>
      <c r="G235" s="11"/>
      <c r="H235" s="11"/>
      <c r="I235" s="11"/>
      <c r="J235" s="11">
        <f t="shared" si="43"/>
        <v>2496</v>
      </c>
      <c r="K235" s="11">
        <f t="shared" si="44"/>
        <v>5.59</v>
      </c>
      <c r="L235" s="55">
        <f t="shared" si="45"/>
        <v>0.22395833333333334</v>
      </c>
    </row>
    <row r="236" spans="1:12" ht="15.75" thickBot="1" x14ac:dyDescent="0.3">
      <c r="A236" s="25" t="s">
        <v>135</v>
      </c>
      <c r="B236" s="11">
        <v>520</v>
      </c>
      <c r="C236" s="22">
        <v>0.84</v>
      </c>
      <c r="D236" s="11">
        <v>520</v>
      </c>
      <c r="E236" s="22">
        <v>0.91</v>
      </c>
      <c r="F236" s="11"/>
      <c r="G236" s="11"/>
      <c r="H236" s="11"/>
      <c r="I236" s="11"/>
      <c r="J236" s="11"/>
      <c r="K236" s="11"/>
      <c r="L236" s="55"/>
    </row>
    <row r="237" spans="1:12" ht="15.75" thickBot="1" x14ac:dyDescent="0.3">
      <c r="A237" s="25" t="s">
        <v>136</v>
      </c>
      <c r="B237" s="11">
        <v>436.8</v>
      </c>
      <c r="C237" s="22">
        <v>0.85</v>
      </c>
      <c r="D237" s="11">
        <v>436.8</v>
      </c>
      <c r="E237" s="22">
        <v>1.52</v>
      </c>
      <c r="F237" s="11"/>
      <c r="G237" s="11"/>
      <c r="H237" s="11"/>
      <c r="I237" s="11"/>
      <c r="J237" s="11"/>
      <c r="K237" s="11"/>
      <c r="L237" s="55"/>
    </row>
    <row r="238" spans="1:12" ht="15.75" thickBot="1" x14ac:dyDescent="0.3">
      <c r="A238" s="25" t="s">
        <v>130</v>
      </c>
      <c r="B238" s="11" t="s">
        <v>167</v>
      </c>
      <c r="C238" s="22">
        <v>0</v>
      </c>
      <c r="D238" s="11" t="s">
        <v>167</v>
      </c>
      <c r="E238" s="22">
        <v>0</v>
      </c>
      <c r="F238" s="11"/>
      <c r="G238" s="11"/>
      <c r="H238" s="11"/>
      <c r="I238" s="11"/>
      <c r="J238" s="11"/>
      <c r="K238" s="11"/>
      <c r="L238" s="55"/>
    </row>
    <row r="239" spans="1:12" ht="15.75" thickBot="1" x14ac:dyDescent="0.3">
      <c r="A239" s="27" t="s">
        <v>131</v>
      </c>
      <c r="B239" s="29" t="s">
        <v>167</v>
      </c>
      <c r="C239" s="53">
        <v>0</v>
      </c>
      <c r="D239" s="29" t="s">
        <v>167</v>
      </c>
      <c r="E239" s="53">
        <v>0</v>
      </c>
      <c r="F239" s="29"/>
      <c r="G239" s="29"/>
      <c r="H239" s="29"/>
      <c r="I239" s="29"/>
      <c r="J239" s="29"/>
      <c r="K239" s="29"/>
      <c r="L239" s="56"/>
    </row>
    <row r="241" spans="1:12" ht="15.75" thickBot="1" x14ac:dyDescent="0.3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</row>
    <row r="242" spans="1:12" ht="15.75" thickBot="1" x14ac:dyDescent="0.3">
      <c r="A242" s="46" t="s">
        <v>137</v>
      </c>
      <c r="B242" s="87" t="s">
        <v>58</v>
      </c>
      <c r="C242" s="87"/>
      <c r="D242" s="84" t="s">
        <v>0</v>
      </c>
      <c r="E242" s="84"/>
      <c r="F242" s="84" t="s">
        <v>1</v>
      </c>
      <c r="G242" s="84"/>
      <c r="H242" s="84" t="s">
        <v>2</v>
      </c>
      <c r="I242" s="84"/>
      <c r="J242" s="84" t="s">
        <v>3</v>
      </c>
      <c r="K242" s="84"/>
      <c r="L242" s="85"/>
    </row>
    <row r="243" spans="1:12" ht="24.75" thickBot="1" x14ac:dyDescent="0.3">
      <c r="A243" s="48" t="s">
        <v>122</v>
      </c>
      <c r="B243" s="9" t="s">
        <v>82</v>
      </c>
      <c r="C243" s="9" t="s">
        <v>7</v>
      </c>
      <c r="D243" s="9" t="s">
        <v>82</v>
      </c>
      <c r="E243" s="9" t="s">
        <v>7</v>
      </c>
      <c r="F243" s="9" t="s">
        <v>82</v>
      </c>
      <c r="G243" s="9" t="s">
        <v>7</v>
      </c>
      <c r="H243" s="9" t="s">
        <v>82</v>
      </c>
      <c r="I243" s="9" t="s">
        <v>7</v>
      </c>
      <c r="J243" s="9" t="s">
        <v>74</v>
      </c>
      <c r="K243" s="9" t="s">
        <v>7</v>
      </c>
      <c r="L243" s="24" t="s">
        <v>5</v>
      </c>
    </row>
    <row r="244" spans="1:12" ht="45.75" thickBot="1" x14ac:dyDescent="0.3">
      <c r="A244" s="25" t="s">
        <v>138</v>
      </c>
      <c r="B244" s="11" t="s">
        <v>149</v>
      </c>
      <c r="C244" s="22">
        <v>0.52500000000000002</v>
      </c>
      <c r="D244" s="11" t="s">
        <v>149</v>
      </c>
      <c r="E244" s="22">
        <v>0.52</v>
      </c>
      <c r="F244" s="11" t="s">
        <v>149</v>
      </c>
      <c r="G244" s="11"/>
      <c r="H244" s="11" t="s">
        <v>149</v>
      </c>
      <c r="I244" s="11"/>
      <c r="J244" s="11" t="s">
        <v>149</v>
      </c>
      <c r="K244" s="11">
        <f>C244+E244+G244+I244</f>
        <v>1.0449999999999999</v>
      </c>
      <c r="L244" s="55" t="e">
        <f>(K244/J244)*100</f>
        <v>#VALUE!</v>
      </c>
    </row>
    <row r="245" spans="1:12" ht="30.75" thickBot="1" x14ac:dyDescent="0.3">
      <c r="A245" s="25" t="s">
        <v>139</v>
      </c>
      <c r="B245" s="11" t="s">
        <v>150</v>
      </c>
      <c r="C245" s="22">
        <v>1</v>
      </c>
      <c r="D245" s="11" t="s">
        <v>150</v>
      </c>
      <c r="E245" s="23">
        <v>0.70750000000000002</v>
      </c>
      <c r="F245" s="11" t="s">
        <v>150</v>
      </c>
      <c r="G245" s="11"/>
      <c r="H245" s="11" t="s">
        <v>150</v>
      </c>
      <c r="I245" s="11"/>
      <c r="J245" s="11" t="s">
        <v>150</v>
      </c>
      <c r="K245" s="11">
        <f t="shared" ref="K245:K252" si="46">C245+E245+G245+I245</f>
        <v>1.7075</v>
      </c>
      <c r="L245" s="55" t="e">
        <f>(K245/J245)*100</f>
        <v>#VALUE!</v>
      </c>
    </row>
    <row r="246" spans="1:12" ht="30.75" thickBot="1" x14ac:dyDescent="0.3">
      <c r="A246" s="25" t="s">
        <v>140</v>
      </c>
      <c r="B246" s="11" t="s">
        <v>150</v>
      </c>
      <c r="C246" s="22">
        <v>0.95</v>
      </c>
      <c r="D246" s="11" t="s">
        <v>150</v>
      </c>
      <c r="E246" s="22">
        <v>0.53249999999999997</v>
      </c>
      <c r="F246" s="11" t="s">
        <v>150</v>
      </c>
      <c r="G246" s="11"/>
      <c r="H246" s="11" t="s">
        <v>150</v>
      </c>
      <c r="I246" s="11"/>
      <c r="J246" s="11" t="s">
        <v>150</v>
      </c>
      <c r="K246" s="11">
        <f t="shared" si="46"/>
        <v>1.4824999999999999</v>
      </c>
      <c r="L246" s="55" t="e">
        <f t="shared" ref="L246:L251" si="47">(K246/J246)*100</f>
        <v>#VALUE!</v>
      </c>
    </row>
    <row r="247" spans="1:12" ht="30.75" thickBot="1" x14ac:dyDescent="0.3">
      <c r="A247" s="25" t="s">
        <v>141</v>
      </c>
      <c r="B247" s="11" t="s">
        <v>151</v>
      </c>
      <c r="C247" s="23">
        <v>0.28810000000000002</v>
      </c>
      <c r="D247" s="11" t="s">
        <v>151</v>
      </c>
      <c r="E247" s="22">
        <v>0.35</v>
      </c>
      <c r="F247" s="11" t="s">
        <v>151</v>
      </c>
      <c r="G247" s="11"/>
      <c r="H247" s="11" t="s">
        <v>151</v>
      </c>
      <c r="I247" s="11"/>
      <c r="J247" s="11" t="s">
        <v>151</v>
      </c>
      <c r="K247" s="11">
        <f t="shared" si="46"/>
        <v>0.6381</v>
      </c>
      <c r="L247" s="55" t="e">
        <f t="shared" si="47"/>
        <v>#VALUE!</v>
      </c>
    </row>
    <row r="248" spans="1:12" ht="30.75" thickBot="1" x14ac:dyDescent="0.3">
      <c r="A248" s="25" t="s">
        <v>142</v>
      </c>
      <c r="B248" s="11" t="s">
        <v>152</v>
      </c>
      <c r="C248" s="23">
        <v>0.79859999999999998</v>
      </c>
      <c r="D248" s="11" t="s">
        <v>152</v>
      </c>
      <c r="E248" s="23">
        <v>0.92749999999999999</v>
      </c>
      <c r="F248" s="11" t="s">
        <v>152</v>
      </c>
      <c r="G248" s="11"/>
      <c r="H248" s="11" t="s">
        <v>152</v>
      </c>
      <c r="I248" s="11"/>
      <c r="J248" s="11" t="s">
        <v>152</v>
      </c>
      <c r="K248" s="11">
        <f t="shared" si="46"/>
        <v>1.7261</v>
      </c>
      <c r="L248" s="55" t="e">
        <f t="shared" si="47"/>
        <v>#VALUE!</v>
      </c>
    </row>
    <row r="249" spans="1:12" ht="30.75" thickBot="1" x14ac:dyDescent="0.3">
      <c r="A249" s="25" t="s">
        <v>143</v>
      </c>
      <c r="B249" s="11" t="s">
        <v>153</v>
      </c>
      <c r="C249" s="22">
        <v>0.52</v>
      </c>
      <c r="D249" s="11" t="s">
        <v>153</v>
      </c>
      <c r="E249" s="23">
        <v>0.54249999999999998</v>
      </c>
      <c r="F249" s="11" t="s">
        <v>153</v>
      </c>
      <c r="G249" s="11"/>
      <c r="H249" s="11" t="s">
        <v>153</v>
      </c>
      <c r="I249" s="11"/>
      <c r="J249" s="11" t="s">
        <v>153</v>
      </c>
      <c r="K249" s="11">
        <f t="shared" si="46"/>
        <v>1.0625</v>
      </c>
      <c r="L249" s="55" t="e">
        <f t="shared" si="47"/>
        <v>#VALUE!</v>
      </c>
    </row>
    <row r="250" spans="1:12" ht="45.75" thickBot="1" x14ac:dyDescent="0.3">
      <c r="A250" s="25" t="s">
        <v>144</v>
      </c>
      <c r="B250" s="11" t="s">
        <v>153</v>
      </c>
      <c r="C250" s="23">
        <v>0.55989999999999995</v>
      </c>
      <c r="D250" s="11" t="s">
        <v>153</v>
      </c>
      <c r="E250" s="23">
        <v>0.53749999999999998</v>
      </c>
      <c r="F250" s="11" t="s">
        <v>153</v>
      </c>
      <c r="G250" s="11"/>
      <c r="H250" s="11" t="s">
        <v>153</v>
      </c>
      <c r="I250" s="11"/>
      <c r="J250" s="11" t="s">
        <v>153</v>
      </c>
      <c r="K250" s="11">
        <f t="shared" si="46"/>
        <v>1.0973999999999999</v>
      </c>
      <c r="L250" s="55" t="e">
        <f t="shared" si="47"/>
        <v>#VALUE!</v>
      </c>
    </row>
    <row r="251" spans="1:12" ht="30.75" thickBot="1" x14ac:dyDescent="0.3">
      <c r="A251" s="25" t="s">
        <v>157</v>
      </c>
      <c r="B251" s="11" t="s">
        <v>154</v>
      </c>
      <c r="C251" s="23">
        <v>0.11459999999999999</v>
      </c>
      <c r="D251" s="11" t="s">
        <v>154</v>
      </c>
      <c r="E251" s="23">
        <v>0.1067</v>
      </c>
      <c r="F251" s="11" t="s">
        <v>154</v>
      </c>
      <c r="G251" s="11"/>
      <c r="H251" s="11" t="s">
        <v>154</v>
      </c>
      <c r="I251" s="11"/>
      <c r="J251" s="11" t="s">
        <v>154</v>
      </c>
      <c r="K251" s="11">
        <f t="shared" si="46"/>
        <v>0.2213</v>
      </c>
      <c r="L251" s="55" t="e">
        <f t="shared" si="47"/>
        <v>#VALUE!</v>
      </c>
    </row>
    <row r="252" spans="1:12" ht="30.75" thickBot="1" x14ac:dyDescent="0.3">
      <c r="A252" s="25" t="s">
        <v>145</v>
      </c>
      <c r="B252" s="15">
        <v>4.3999999999999997E-2</v>
      </c>
      <c r="C252" s="19">
        <v>7.1999999999999995E-2</v>
      </c>
      <c r="D252" s="15">
        <v>4.3999999999999997E-2</v>
      </c>
      <c r="E252" s="22"/>
      <c r="F252" s="15">
        <v>4.3999999999999997E-2</v>
      </c>
      <c r="G252" s="11"/>
      <c r="H252" s="15">
        <v>4.3999999999999997E-2</v>
      </c>
      <c r="I252" s="11"/>
      <c r="J252" s="15">
        <v>4.3999999999999997E-2</v>
      </c>
      <c r="K252" s="11">
        <f t="shared" si="46"/>
        <v>7.1999999999999995E-2</v>
      </c>
      <c r="L252" s="55"/>
    </row>
    <row r="253" spans="1:12" ht="30.75" thickBot="1" x14ac:dyDescent="0.3">
      <c r="A253" s="25" t="s">
        <v>146</v>
      </c>
      <c r="B253" s="11" t="s">
        <v>155</v>
      </c>
      <c r="C253" s="22"/>
      <c r="D253" s="11" t="s">
        <v>155</v>
      </c>
      <c r="E253" s="22"/>
      <c r="F253" s="11" t="s">
        <v>155</v>
      </c>
      <c r="G253" s="11"/>
      <c r="H253" s="11" t="s">
        <v>155</v>
      </c>
      <c r="I253" s="11"/>
      <c r="J253" s="11" t="s">
        <v>155</v>
      </c>
      <c r="K253" s="11"/>
      <c r="L253" s="55"/>
    </row>
    <row r="254" spans="1:12" ht="45.75" thickBot="1" x14ac:dyDescent="0.3">
      <c r="A254" s="25" t="s">
        <v>158</v>
      </c>
      <c r="B254" s="16">
        <v>1</v>
      </c>
      <c r="C254" s="22"/>
      <c r="D254" s="16">
        <v>1</v>
      </c>
      <c r="E254" s="22"/>
      <c r="F254" s="16">
        <v>1</v>
      </c>
      <c r="G254" s="11"/>
      <c r="H254" s="16">
        <v>1</v>
      </c>
      <c r="I254" s="11"/>
      <c r="J254" s="16">
        <v>1</v>
      </c>
      <c r="K254" s="11"/>
      <c r="L254" s="55"/>
    </row>
    <row r="255" spans="1:12" ht="45.75" thickBot="1" x14ac:dyDescent="0.3">
      <c r="A255" s="25" t="s">
        <v>147</v>
      </c>
      <c r="B255" s="11" t="s">
        <v>156</v>
      </c>
      <c r="C255" s="22"/>
      <c r="D255" s="11" t="s">
        <v>156</v>
      </c>
      <c r="E255" s="22"/>
      <c r="F255" s="11" t="s">
        <v>156</v>
      </c>
      <c r="G255" s="11"/>
      <c r="H255" s="11" t="s">
        <v>156</v>
      </c>
      <c r="I255" s="11"/>
      <c r="J255" s="11" t="s">
        <v>156</v>
      </c>
      <c r="K255" s="11"/>
      <c r="L255" s="55"/>
    </row>
    <row r="256" spans="1:12" ht="30.75" thickBot="1" x14ac:dyDescent="0.3">
      <c r="A256" s="27" t="s">
        <v>148</v>
      </c>
      <c r="B256" s="40">
        <v>1</v>
      </c>
      <c r="C256" s="53"/>
      <c r="D256" s="40">
        <v>1</v>
      </c>
      <c r="E256" s="53"/>
      <c r="F256" s="40">
        <v>1</v>
      </c>
      <c r="G256" s="29"/>
      <c r="H256" s="40">
        <v>1</v>
      </c>
      <c r="I256" s="29"/>
      <c r="J256" s="40">
        <v>1</v>
      </c>
      <c r="K256" s="29"/>
      <c r="L256" s="56"/>
    </row>
    <row r="257" spans="1:12" ht="15.75" thickBot="1" x14ac:dyDescent="0.3"/>
    <row r="258" spans="1:12" ht="15.75" thickBot="1" x14ac:dyDescent="0.3">
      <c r="A258" s="81" t="s">
        <v>123</v>
      </c>
      <c r="B258" s="87" t="s">
        <v>58</v>
      </c>
      <c r="C258" s="87"/>
      <c r="D258" s="84" t="s">
        <v>0</v>
      </c>
      <c r="E258" s="84"/>
      <c r="F258" s="84" t="s">
        <v>1</v>
      </c>
      <c r="G258" s="84"/>
      <c r="H258" s="84" t="s">
        <v>2</v>
      </c>
      <c r="I258" s="84"/>
      <c r="J258" s="84" t="s">
        <v>3</v>
      </c>
      <c r="K258" s="84"/>
      <c r="L258" s="85"/>
    </row>
    <row r="259" spans="1:12" ht="24.75" thickBot="1" x14ac:dyDescent="0.3">
      <c r="A259" s="82"/>
      <c r="B259" s="9" t="s">
        <v>82</v>
      </c>
      <c r="C259" s="9" t="s">
        <v>7</v>
      </c>
      <c r="D259" s="9" t="s">
        <v>82</v>
      </c>
      <c r="E259" s="9" t="s">
        <v>7</v>
      </c>
      <c r="F259" s="9" t="s">
        <v>82</v>
      </c>
      <c r="G259" s="9" t="s">
        <v>7</v>
      </c>
      <c r="H259" s="9" t="s">
        <v>82</v>
      </c>
      <c r="I259" s="9" t="s">
        <v>7</v>
      </c>
      <c r="J259" s="9" t="s">
        <v>74</v>
      </c>
      <c r="K259" s="9" t="s">
        <v>7</v>
      </c>
      <c r="L259" s="24" t="s">
        <v>5</v>
      </c>
    </row>
    <row r="260" spans="1:12" ht="45.75" thickBot="1" x14ac:dyDescent="0.3">
      <c r="A260" s="25" t="s">
        <v>138</v>
      </c>
      <c r="B260" s="11" t="s">
        <v>149</v>
      </c>
      <c r="C260" s="19">
        <v>0.42899999999999999</v>
      </c>
      <c r="D260" s="11" t="s">
        <v>149</v>
      </c>
      <c r="E260" s="22">
        <v>0.63</v>
      </c>
      <c r="F260" s="11" t="s">
        <v>149</v>
      </c>
      <c r="G260" s="11"/>
      <c r="H260" s="11" t="s">
        <v>149</v>
      </c>
      <c r="I260" s="11"/>
      <c r="J260" s="11" t="s">
        <v>149</v>
      </c>
      <c r="K260" s="11">
        <f>C260+E260+G260+I260</f>
        <v>1.0589999999999999</v>
      </c>
      <c r="L260" s="55" t="e">
        <f>(K260/J260)*100</f>
        <v>#VALUE!</v>
      </c>
    </row>
    <row r="261" spans="1:12" ht="30.75" thickBot="1" x14ac:dyDescent="0.3">
      <c r="A261" s="25" t="s">
        <v>139</v>
      </c>
      <c r="B261" s="11" t="s">
        <v>150</v>
      </c>
      <c r="C261" s="23">
        <v>0.78569999999999995</v>
      </c>
      <c r="D261" s="11" t="s">
        <v>150</v>
      </c>
      <c r="E261" s="22">
        <v>0.75</v>
      </c>
      <c r="F261" s="11" t="s">
        <v>150</v>
      </c>
      <c r="G261" s="11"/>
      <c r="H261" s="11" t="s">
        <v>150</v>
      </c>
      <c r="I261" s="11"/>
      <c r="J261" s="11" t="s">
        <v>150</v>
      </c>
      <c r="K261" s="11">
        <f t="shared" ref="K261:K267" si="48">C261+E261+G261+I261</f>
        <v>1.5356999999999998</v>
      </c>
      <c r="L261" s="55" t="e">
        <f>(K261/J261)*100</f>
        <v>#VALUE!</v>
      </c>
    </row>
    <row r="262" spans="1:12" ht="30.75" thickBot="1" x14ac:dyDescent="0.3">
      <c r="A262" s="25" t="s">
        <v>140</v>
      </c>
      <c r="B262" s="11" t="s">
        <v>150</v>
      </c>
      <c r="C262" s="19">
        <v>0.71399999999999997</v>
      </c>
      <c r="D262" s="11" t="s">
        <v>150</v>
      </c>
      <c r="E262" s="22">
        <v>0.88</v>
      </c>
      <c r="F262" s="11" t="s">
        <v>150</v>
      </c>
      <c r="G262" s="11"/>
      <c r="H262" s="11" t="s">
        <v>150</v>
      </c>
      <c r="I262" s="11"/>
      <c r="J262" s="11" t="s">
        <v>150</v>
      </c>
      <c r="K262" s="11">
        <f t="shared" si="48"/>
        <v>1.5939999999999999</v>
      </c>
      <c r="L262" s="55" t="e">
        <f t="shared" ref="L262:L267" si="49">(K262/J262)*100</f>
        <v>#VALUE!</v>
      </c>
    </row>
    <row r="263" spans="1:12" ht="30.75" thickBot="1" x14ac:dyDescent="0.3">
      <c r="A263" s="25" t="s">
        <v>141</v>
      </c>
      <c r="B263" s="11" t="s">
        <v>151</v>
      </c>
      <c r="C263" s="23">
        <v>0.31580000000000003</v>
      </c>
      <c r="D263" s="11" t="s">
        <v>151</v>
      </c>
      <c r="E263" s="22">
        <v>0.31</v>
      </c>
      <c r="F263" s="11" t="s">
        <v>151</v>
      </c>
      <c r="G263" s="11"/>
      <c r="H263" s="11" t="s">
        <v>151</v>
      </c>
      <c r="I263" s="11"/>
      <c r="J263" s="11" t="s">
        <v>151</v>
      </c>
      <c r="K263" s="11">
        <f t="shared" si="48"/>
        <v>0.62580000000000002</v>
      </c>
      <c r="L263" s="55" t="e">
        <f t="shared" si="49"/>
        <v>#VALUE!</v>
      </c>
    </row>
    <row r="264" spans="1:12" ht="30.75" thickBot="1" x14ac:dyDescent="0.3">
      <c r="A264" s="25" t="s">
        <v>142</v>
      </c>
      <c r="B264" s="11" t="s">
        <v>152</v>
      </c>
      <c r="C264" s="22">
        <v>1</v>
      </c>
      <c r="D264" s="11" t="s">
        <v>152</v>
      </c>
      <c r="E264" s="22">
        <v>0.94</v>
      </c>
      <c r="F264" s="11" t="s">
        <v>152</v>
      </c>
      <c r="G264" s="11"/>
      <c r="H264" s="11" t="s">
        <v>152</v>
      </c>
      <c r="I264" s="11"/>
      <c r="J264" s="11" t="s">
        <v>152</v>
      </c>
      <c r="K264" s="11">
        <f t="shared" si="48"/>
        <v>1.94</v>
      </c>
      <c r="L264" s="55" t="e">
        <f t="shared" si="49"/>
        <v>#VALUE!</v>
      </c>
    </row>
    <row r="265" spans="1:12" ht="30.75" thickBot="1" x14ac:dyDescent="0.3">
      <c r="A265" s="25" t="s">
        <v>143</v>
      </c>
      <c r="B265" s="11" t="s">
        <v>153</v>
      </c>
      <c r="C265" s="22">
        <v>0.47</v>
      </c>
      <c r="D265" s="11" t="s">
        <v>153</v>
      </c>
      <c r="E265" s="22">
        <v>0.46</v>
      </c>
      <c r="F265" s="11" t="s">
        <v>153</v>
      </c>
      <c r="G265" s="11"/>
      <c r="H265" s="11" t="s">
        <v>153</v>
      </c>
      <c r="I265" s="11"/>
      <c r="J265" s="11" t="s">
        <v>153</v>
      </c>
      <c r="K265" s="11">
        <f t="shared" si="48"/>
        <v>0.92999999999999994</v>
      </c>
      <c r="L265" s="55" t="e">
        <f t="shared" si="49"/>
        <v>#VALUE!</v>
      </c>
    </row>
    <row r="266" spans="1:12" ht="45.75" thickBot="1" x14ac:dyDescent="0.3">
      <c r="A266" s="25" t="s">
        <v>144</v>
      </c>
      <c r="B266" s="11" t="s">
        <v>153</v>
      </c>
      <c r="C266" s="23">
        <v>0.49740000000000001</v>
      </c>
      <c r="D266" s="11" t="s">
        <v>153</v>
      </c>
      <c r="E266" s="22">
        <v>0.47</v>
      </c>
      <c r="F266" s="11" t="s">
        <v>153</v>
      </c>
      <c r="G266" s="11"/>
      <c r="H266" s="11" t="s">
        <v>153</v>
      </c>
      <c r="I266" s="11"/>
      <c r="J266" s="11" t="s">
        <v>153</v>
      </c>
      <c r="K266" s="11">
        <f t="shared" si="48"/>
        <v>0.96740000000000004</v>
      </c>
      <c r="L266" s="55" t="e">
        <f t="shared" si="49"/>
        <v>#VALUE!</v>
      </c>
    </row>
    <row r="267" spans="1:12" ht="30.75" thickBot="1" x14ac:dyDescent="0.3">
      <c r="A267" s="25" t="s">
        <v>157</v>
      </c>
      <c r="B267" s="11" t="s">
        <v>154</v>
      </c>
      <c r="C267" s="23">
        <v>0.1234</v>
      </c>
      <c r="D267" s="11" t="s">
        <v>154</v>
      </c>
      <c r="E267" s="22">
        <v>0.1447</v>
      </c>
      <c r="F267" s="11" t="s">
        <v>154</v>
      </c>
      <c r="G267" s="11"/>
      <c r="H267" s="11" t="s">
        <v>154</v>
      </c>
      <c r="I267" s="11"/>
      <c r="J267" s="11" t="s">
        <v>154</v>
      </c>
      <c r="K267" s="11">
        <f t="shared" si="48"/>
        <v>0.2681</v>
      </c>
      <c r="L267" s="55" t="e">
        <f t="shared" si="49"/>
        <v>#VALUE!</v>
      </c>
    </row>
    <row r="268" spans="1:12" ht="30.75" thickBot="1" x14ac:dyDescent="0.3">
      <c r="A268" s="25" t="s">
        <v>145</v>
      </c>
      <c r="B268" s="15">
        <v>6.5000000000000002E-2</v>
      </c>
      <c r="C268" s="19">
        <v>6.5000000000000002E-2</v>
      </c>
      <c r="D268" s="15">
        <v>6.5000000000000002E-2</v>
      </c>
      <c r="E268" s="22"/>
      <c r="F268" s="15">
        <v>6.5000000000000002E-2</v>
      </c>
      <c r="G268" s="11"/>
      <c r="H268" s="15">
        <v>6.5000000000000002E-2</v>
      </c>
      <c r="I268" s="11"/>
      <c r="J268" s="15">
        <v>6.5000000000000002E-2</v>
      </c>
      <c r="K268" s="11"/>
      <c r="L268" s="55"/>
    </row>
    <row r="269" spans="1:12" ht="30.75" thickBot="1" x14ac:dyDescent="0.3">
      <c r="A269" s="25" t="s">
        <v>146</v>
      </c>
      <c r="B269" s="11" t="s">
        <v>155</v>
      </c>
      <c r="C269" s="22"/>
      <c r="D269" s="11" t="s">
        <v>155</v>
      </c>
      <c r="E269" s="11"/>
      <c r="F269" s="11" t="s">
        <v>155</v>
      </c>
      <c r="G269" s="11"/>
      <c r="H269" s="11" t="s">
        <v>155</v>
      </c>
      <c r="I269" s="11"/>
      <c r="J269" s="11" t="s">
        <v>155</v>
      </c>
      <c r="K269" s="11"/>
      <c r="L269" s="55"/>
    </row>
    <row r="270" spans="1:12" ht="45.75" thickBot="1" x14ac:dyDescent="0.3">
      <c r="A270" s="25" t="s">
        <v>158</v>
      </c>
      <c r="B270" s="16">
        <v>1</v>
      </c>
      <c r="C270" s="22"/>
      <c r="D270" s="16">
        <v>1</v>
      </c>
      <c r="E270" s="11"/>
      <c r="F270" s="16">
        <v>1</v>
      </c>
      <c r="G270" s="11"/>
      <c r="H270" s="16">
        <v>1</v>
      </c>
      <c r="I270" s="11"/>
      <c r="J270" s="16">
        <v>1</v>
      </c>
      <c r="K270" s="11"/>
      <c r="L270" s="55"/>
    </row>
    <row r="271" spans="1:12" ht="45.75" thickBot="1" x14ac:dyDescent="0.3">
      <c r="A271" s="25" t="s">
        <v>147</v>
      </c>
      <c r="B271" s="11" t="s">
        <v>156</v>
      </c>
      <c r="C271" s="22"/>
      <c r="D271" s="11" t="s">
        <v>156</v>
      </c>
      <c r="E271" s="11"/>
      <c r="F271" s="11" t="s">
        <v>156</v>
      </c>
      <c r="G271" s="11"/>
      <c r="H271" s="11" t="s">
        <v>156</v>
      </c>
      <c r="I271" s="11"/>
      <c r="J271" s="11" t="s">
        <v>156</v>
      </c>
      <c r="K271" s="11"/>
      <c r="L271" s="55"/>
    </row>
    <row r="272" spans="1:12" ht="30.75" thickBot="1" x14ac:dyDescent="0.3">
      <c r="A272" s="27" t="s">
        <v>148</v>
      </c>
      <c r="B272" s="40">
        <v>1</v>
      </c>
      <c r="C272" s="53"/>
      <c r="D272" s="40">
        <v>1</v>
      </c>
      <c r="E272" s="29"/>
      <c r="F272" s="40">
        <v>1</v>
      </c>
      <c r="G272" s="29"/>
      <c r="H272" s="40">
        <v>1</v>
      </c>
      <c r="I272" s="29"/>
      <c r="J272" s="40">
        <v>1</v>
      </c>
      <c r="K272" s="29"/>
      <c r="L272" s="56"/>
    </row>
    <row r="273" spans="1:12" ht="15.75" thickBot="1" x14ac:dyDescent="0.3"/>
    <row r="274" spans="1:12" ht="15.75" thickBot="1" x14ac:dyDescent="0.3">
      <c r="A274" s="81" t="s">
        <v>124</v>
      </c>
      <c r="B274" s="87" t="s">
        <v>58</v>
      </c>
      <c r="C274" s="87"/>
      <c r="D274" s="84" t="s">
        <v>0</v>
      </c>
      <c r="E274" s="84"/>
      <c r="F274" s="84" t="s">
        <v>1</v>
      </c>
      <c r="G274" s="84"/>
      <c r="H274" s="84" t="s">
        <v>2</v>
      </c>
      <c r="I274" s="84"/>
      <c r="J274" s="84" t="s">
        <v>3</v>
      </c>
      <c r="K274" s="84"/>
      <c r="L274" s="85"/>
    </row>
    <row r="275" spans="1:12" ht="24.75" thickBot="1" x14ac:dyDescent="0.3">
      <c r="A275" s="82"/>
      <c r="B275" s="9" t="s">
        <v>82</v>
      </c>
      <c r="C275" s="9" t="s">
        <v>7</v>
      </c>
      <c r="D275" s="9" t="s">
        <v>82</v>
      </c>
      <c r="E275" s="9" t="s">
        <v>7</v>
      </c>
      <c r="F275" s="9" t="s">
        <v>82</v>
      </c>
      <c r="G275" s="9" t="s">
        <v>7</v>
      </c>
      <c r="H275" s="9" t="s">
        <v>82</v>
      </c>
      <c r="I275" s="9" t="s">
        <v>7</v>
      </c>
      <c r="J275" s="9" t="s">
        <v>74</v>
      </c>
      <c r="K275" s="9" t="s">
        <v>7</v>
      </c>
      <c r="L275" s="24" t="s">
        <v>5</v>
      </c>
    </row>
    <row r="276" spans="1:12" ht="45.75" thickBot="1" x14ac:dyDescent="0.3">
      <c r="A276" s="25" t="s">
        <v>138</v>
      </c>
      <c r="B276" s="11" t="s">
        <v>149</v>
      </c>
      <c r="C276" s="22">
        <v>0.6</v>
      </c>
      <c r="D276" s="11" t="s">
        <v>149</v>
      </c>
      <c r="E276" s="22">
        <v>0.8</v>
      </c>
      <c r="F276" s="11" t="s">
        <v>149</v>
      </c>
      <c r="G276" s="11"/>
      <c r="H276" s="11" t="s">
        <v>149</v>
      </c>
      <c r="I276" s="11"/>
      <c r="J276" s="11" t="s">
        <v>149</v>
      </c>
      <c r="K276" s="11">
        <f>C276+E276+G276+I276</f>
        <v>1.4</v>
      </c>
      <c r="L276" s="55" t="e">
        <f>(K276/J276)*100</f>
        <v>#VALUE!</v>
      </c>
    </row>
    <row r="277" spans="1:12" ht="30.75" thickBot="1" x14ac:dyDescent="0.3">
      <c r="A277" s="25" t="s">
        <v>139</v>
      </c>
      <c r="B277" s="11" t="s">
        <v>150</v>
      </c>
      <c r="C277" s="22">
        <v>1</v>
      </c>
      <c r="D277" s="11" t="s">
        <v>150</v>
      </c>
      <c r="E277" s="22">
        <v>1</v>
      </c>
      <c r="F277" s="11" t="s">
        <v>150</v>
      </c>
      <c r="G277" s="11"/>
      <c r="H277" s="11" t="s">
        <v>150</v>
      </c>
      <c r="I277" s="11"/>
      <c r="J277" s="11" t="s">
        <v>150</v>
      </c>
      <c r="K277" s="11">
        <f t="shared" ref="K277:K284" si="50">C277+E277+G277+I277</f>
        <v>2</v>
      </c>
      <c r="L277" s="55" t="e">
        <f>(K277/J277)*100</f>
        <v>#VALUE!</v>
      </c>
    </row>
    <row r="278" spans="1:12" ht="30.75" thickBot="1" x14ac:dyDescent="0.3">
      <c r="A278" s="25" t="s">
        <v>140</v>
      </c>
      <c r="B278" s="11" t="s">
        <v>150</v>
      </c>
      <c r="C278" s="22">
        <v>0.8</v>
      </c>
      <c r="D278" s="11" t="s">
        <v>150</v>
      </c>
      <c r="E278" s="22">
        <v>1</v>
      </c>
      <c r="F278" s="11" t="s">
        <v>150</v>
      </c>
      <c r="G278" s="11"/>
      <c r="H278" s="11" t="s">
        <v>150</v>
      </c>
      <c r="I278" s="11"/>
      <c r="J278" s="11" t="s">
        <v>150</v>
      </c>
      <c r="K278" s="11">
        <f t="shared" si="50"/>
        <v>1.8</v>
      </c>
      <c r="L278" s="55" t="e">
        <f t="shared" ref="L278:L283" si="51">(K278/J278)*100</f>
        <v>#VALUE!</v>
      </c>
    </row>
    <row r="279" spans="1:12" ht="30.75" thickBot="1" x14ac:dyDescent="0.3">
      <c r="A279" s="25" t="s">
        <v>141</v>
      </c>
      <c r="B279" s="11" t="s">
        <v>151</v>
      </c>
      <c r="C279" s="23">
        <v>0.21490000000000001</v>
      </c>
      <c r="D279" s="11" t="s">
        <v>151</v>
      </c>
      <c r="E279" s="22">
        <v>0.37</v>
      </c>
      <c r="F279" s="11" t="s">
        <v>151</v>
      </c>
      <c r="G279" s="11"/>
      <c r="H279" s="11" t="s">
        <v>151</v>
      </c>
      <c r="I279" s="11"/>
      <c r="J279" s="11" t="s">
        <v>151</v>
      </c>
      <c r="K279" s="11">
        <f t="shared" si="50"/>
        <v>0.58489999999999998</v>
      </c>
      <c r="L279" s="55" t="e">
        <f t="shared" si="51"/>
        <v>#VALUE!</v>
      </c>
    </row>
    <row r="280" spans="1:12" ht="30.75" thickBot="1" x14ac:dyDescent="0.3">
      <c r="A280" s="25" t="s">
        <v>142</v>
      </c>
      <c r="B280" s="11" t="s">
        <v>152</v>
      </c>
      <c r="C280" s="22">
        <v>1</v>
      </c>
      <c r="D280" s="11" t="s">
        <v>152</v>
      </c>
      <c r="E280" s="22">
        <v>1</v>
      </c>
      <c r="F280" s="11" t="s">
        <v>152</v>
      </c>
      <c r="G280" s="11"/>
      <c r="H280" s="11" t="s">
        <v>152</v>
      </c>
      <c r="I280" s="11"/>
      <c r="J280" s="11" t="s">
        <v>152</v>
      </c>
      <c r="K280" s="11">
        <f t="shared" si="50"/>
        <v>2</v>
      </c>
      <c r="L280" s="55" t="e">
        <f t="shared" si="51"/>
        <v>#VALUE!</v>
      </c>
    </row>
    <row r="281" spans="1:12" ht="30.75" thickBot="1" x14ac:dyDescent="0.3">
      <c r="A281" s="25" t="s">
        <v>143</v>
      </c>
      <c r="B281" s="11" t="s">
        <v>153</v>
      </c>
      <c r="C281" s="22">
        <v>0.5</v>
      </c>
      <c r="D281" s="11" t="s">
        <v>153</v>
      </c>
      <c r="E281" s="22">
        <v>0.48</v>
      </c>
      <c r="F281" s="11" t="s">
        <v>153</v>
      </c>
      <c r="G281" s="11"/>
      <c r="H281" s="11" t="s">
        <v>153</v>
      </c>
      <c r="I281" s="11"/>
      <c r="J281" s="11" t="s">
        <v>153</v>
      </c>
      <c r="K281" s="11">
        <f t="shared" si="50"/>
        <v>0.98</v>
      </c>
      <c r="L281" s="55" t="e">
        <f t="shared" si="51"/>
        <v>#VALUE!</v>
      </c>
    </row>
    <row r="282" spans="1:12" ht="45.75" thickBot="1" x14ac:dyDescent="0.3">
      <c r="A282" s="25" t="s">
        <v>144</v>
      </c>
      <c r="B282" s="11" t="s">
        <v>153</v>
      </c>
      <c r="C282" s="23">
        <v>0.49909999999999999</v>
      </c>
      <c r="D282" s="11" t="s">
        <v>153</v>
      </c>
      <c r="E282" s="22">
        <v>0.47</v>
      </c>
      <c r="F282" s="11" t="s">
        <v>153</v>
      </c>
      <c r="G282" s="11"/>
      <c r="H282" s="11" t="s">
        <v>153</v>
      </c>
      <c r="I282" s="11"/>
      <c r="J282" s="11" t="s">
        <v>153</v>
      </c>
      <c r="K282" s="11">
        <f t="shared" si="50"/>
        <v>0.96909999999999996</v>
      </c>
      <c r="L282" s="55" t="e">
        <f t="shared" si="51"/>
        <v>#VALUE!</v>
      </c>
    </row>
    <row r="283" spans="1:12" ht="30.75" thickBot="1" x14ac:dyDescent="0.3">
      <c r="A283" s="25" t="s">
        <v>157</v>
      </c>
      <c r="B283" s="11" t="s">
        <v>154</v>
      </c>
      <c r="C283" s="23">
        <v>0.16689999999999999</v>
      </c>
      <c r="D283" s="11" t="s">
        <v>154</v>
      </c>
      <c r="E283" s="23">
        <v>0.1303</v>
      </c>
      <c r="F283" s="11" t="s">
        <v>154</v>
      </c>
      <c r="G283" s="11"/>
      <c r="H283" s="11" t="s">
        <v>154</v>
      </c>
      <c r="I283" s="11"/>
      <c r="J283" s="11" t="s">
        <v>154</v>
      </c>
      <c r="K283" s="11">
        <f t="shared" si="50"/>
        <v>0.29720000000000002</v>
      </c>
      <c r="L283" s="55" t="e">
        <f t="shared" si="51"/>
        <v>#VALUE!</v>
      </c>
    </row>
    <row r="284" spans="1:12" ht="30.75" thickBot="1" x14ac:dyDescent="0.3">
      <c r="A284" s="25" t="s">
        <v>145</v>
      </c>
      <c r="B284" s="15">
        <v>5.7000000000000002E-2</v>
      </c>
      <c r="C284" s="19">
        <v>9.6000000000000002E-2</v>
      </c>
      <c r="D284" s="15">
        <v>5.7000000000000002E-2</v>
      </c>
      <c r="E284" s="22"/>
      <c r="F284" s="15">
        <v>5.7000000000000002E-2</v>
      </c>
      <c r="G284" s="11"/>
      <c r="H284" s="15">
        <v>5.7000000000000002E-2</v>
      </c>
      <c r="I284" s="11"/>
      <c r="J284" s="15">
        <v>5.7000000000000002E-2</v>
      </c>
      <c r="K284" s="11">
        <f t="shared" si="50"/>
        <v>9.6000000000000002E-2</v>
      </c>
      <c r="L284" s="55"/>
    </row>
    <row r="285" spans="1:12" ht="30.75" thickBot="1" x14ac:dyDescent="0.3">
      <c r="A285" s="25" t="s">
        <v>146</v>
      </c>
      <c r="B285" s="11" t="s">
        <v>155</v>
      </c>
      <c r="C285" s="22"/>
      <c r="D285" s="11" t="s">
        <v>155</v>
      </c>
      <c r="E285" s="22"/>
      <c r="F285" s="11" t="s">
        <v>155</v>
      </c>
      <c r="G285" s="11"/>
      <c r="H285" s="11" t="s">
        <v>155</v>
      </c>
      <c r="I285" s="11"/>
      <c r="J285" s="11" t="s">
        <v>155</v>
      </c>
      <c r="K285" s="11"/>
      <c r="L285" s="55"/>
    </row>
    <row r="286" spans="1:12" ht="45.75" thickBot="1" x14ac:dyDescent="0.3">
      <c r="A286" s="25" t="s">
        <v>158</v>
      </c>
      <c r="B286" s="16">
        <v>1</v>
      </c>
      <c r="C286" s="22"/>
      <c r="D286" s="16">
        <v>1</v>
      </c>
      <c r="E286" s="22"/>
      <c r="F286" s="16">
        <v>1</v>
      </c>
      <c r="G286" s="11"/>
      <c r="H286" s="16">
        <v>1</v>
      </c>
      <c r="I286" s="11"/>
      <c r="J286" s="16">
        <v>1</v>
      </c>
      <c r="K286" s="11"/>
      <c r="L286" s="55"/>
    </row>
    <row r="287" spans="1:12" ht="45.75" thickBot="1" x14ac:dyDescent="0.3">
      <c r="A287" s="25" t="s">
        <v>147</v>
      </c>
      <c r="B287" s="11" t="s">
        <v>156</v>
      </c>
      <c r="C287" s="22"/>
      <c r="D287" s="11" t="s">
        <v>156</v>
      </c>
      <c r="E287" s="22"/>
      <c r="F287" s="11" t="s">
        <v>156</v>
      </c>
      <c r="G287" s="11"/>
      <c r="H287" s="11" t="s">
        <v>156</v>
      </c>
      <c r="I287" s="11"/>
      <c r="J287" s="11" t="s">
        <v>156</v>
      </c>
      <c r="K287" s="11"/>
      <c r="L287" s="55"/>
    </row>
    <row r="288" spans="1:12" ht="30.75" thickBot="1" x14ac:dyDescent="0.3">
      <c r="A288" s="27" t="s">
        <v>148</v>
      </c>
      <c r="B288" s="40">
        <v>1</v>
      </c>
      <c r="C288" s="53"/>
      <c r="D288" s="40">
        <v>1</v>
      </c>
      <c r="E288" s="53"/>
      <c r="F288" s="40">
        <v>1</v>
      </c>
      <c r="G288" s="29"/>
      <c r="H288" s="40">
        <v>1</v>
      </c>
      <c r="I288" s="29"/>
      <c r="J288" s="40">
        <v>1</v>
      </c>
      <c r="K288" s="29"/>
      <c r="L288" s="56"/>
    </row>
    <row r="289" spans="1:12" ht="15.75" thickBot="1" x14ac:dyDescent="0.3"/>
    <row r="290" spans="1:12" ht="15.75" thickBot="1" x14ac:dyDescent="0.3">
      <c r="A290" s="81" t="s">
        <v>125</v>
      </c>
      <c r="B290" s="87" t="s">
        <v>58</v>
      </c>
      <c r="C290" s="87"/>
      <c r="D290" s="84" t="s">
        <v>0</v>
      </c>
      <c r="E290" s="84"/>
      <c r="F290" s="84" t="s">
        <v>1</v>
      </c>
      <c r="G290" s="84"/>
      <c r="H290" s="84" t="s">
        <v>2</v>
      </c>
      <c r="I290" s="84"/>
      <c r="J290" s="84" t="s">
        <v>3</v>
      </c>
      <c r="K290" s="84"/>
      <c r="L290" s="85"/>
    </row>
    <row r="291" spans="1:12" ht="24.75" thickBot="1" x14ac:dyDescent="0.3">
      <c r="A291" s="82"/>
      <c r="B291" s="9" t="s">
        <v>82</v>
      </c>
      <c r="C291" s="9" t="s">
        <v>7</v>
      </c>
      <c r="D291" s="9" t="s">
        <v>82</v>
      </c>
      <c r="E291" s="9" t="s">
        <v>7</v>
      </c>
      <c r="F291" s="9" t="s">
        <v>82</v>
      </c>
      <c r="G291" s="9" t="s">
        <v>7</v>
      </c>
      <c r="H291" s="9" t="s">
        <v>82</v>
      </c>
      <c r="I291" s="9" t="s">
        <v>7</v>
      </c>
      <c r="J291" s="9" t="s">
        <v>74</v>
      </c>
      <c r="K291" s="9" t="s">
        <v>7</v>
      </c>
      <c r="L291" s="24" t="s">
        <v>5</v>
      </c>
    </row>
    <row r="292" spans="1:12" ht="45.75" thickBot="1" x14ac:dyDescent="0.3">
      <c r="A292" s="25" t="s">
        <v>138</v>
      </c>
      <c r="B292" s="11" t="s">
        <v>149</v>
      </c>
      <c r="C292" s="22">
        <v>1</v>
      </c>
      <c r="D292" s="11" t="s">
        <v>149</v>
      </c>
      <c r="E292" s="22">
        <v>0.71</v>
      </c>
      <c r="F292" s="11" t="s">
        <v>149</v>
      </c>
      <c r="G292" s="11"/>
      <c r="H292" s="11" t="s">
        <v>149</v>
      </c>
      <c r="I292" s="11"/>
      <c r="J292" s="11" t="s">
        <v>149</v>
      </c>
      <c r="K292" s="11">
        <f>C292+E292+G292+I292</f>
        <v>1.71</v>
      </c>
      <c r="L292" s="55" t="e">
        <f>(K292/J292)*100</f>
        <v>#VALUE!</v>
      </c>
    </row>
    <row r="293" spans="1:12" ht="30.75" thickBot="1" x14ac:dyDescent="0.3">
      <c r="A293" s="25" t="s">
        <v>139</v>
      </c>
      <c r="B293" s="11" t="s">
        <v>150</v>
      </c>
      <c r="C293" s="22">
        <v>1</v>
      </c>
      <c r="D293" s="11" t="s">
        <v>150</v>
      </c>
      <c r="E293" s="22">
        <v>0.94</v>
      </c>
      <c r="F293" s="11" t="s">
        <v>150</v>
      </c>
      <c r="G293" s="11"/>
      <c r="H293" s="11" t="s">
        <v>150</v>
      </c>
      <c r="I293" s="11"/>
      <c r="J293" s="11" t="s">
        <v>150</v>
      </c>
      <c r="K293" s="11">
        <f t="shared" ref="K293:K300" si="52">C293+E293+G293+I293</f>
        <v>1.94</v>
      </c>
      <c r="L293" s="55" t="e">
        <f>(K293/J293)*100</f>
        <v>#VALUE!</v>
      </c>
    </row>
    <row r="294" spans="1:12" ht="30.75" thickBot="1" x14ac:dyDescent="0.3">
      <c r="A294" s="25" t="s">
        <v>140</v>
      </c>
      <c r="B294" s="11" t="s">
        <v>150</v>
      </c>
      <c r="C294" s="22">
        <v>1</v>
      </c>
      <c r="D294" s="11" t="s">
        <v>150</v>
      </c>
      <c r="E294" s="22">
        <v>0.76</v>
      </c>
      <c r="F294" s="11" t="s">
        <v>150</v>
      </c>
      <c r="G294" s="11"/>
      <c r="H294" s="11" t="s">
        <v>150</v>
      </c>
      <c r="I294" s="11"/>
      <c r="J294" s="11" t="s">
        <v>150</v>
      </c>
      <c r="K294" s="11">
        <f t="shared" si="52"/>
        <v>1.76</v>
      </c>
      <c r="L294" s="55" t="e">
        <f t="shared" ref="L294:L299" si="53">(K294/J294)*100</f>
        <v>#VALUE!</v>
      </c>
    </row>
    <row r="295" spans="1:12" ht="30.75" thickBot="1" x14ac:dyDescent="0.3">
      <c r="A295" s="25" t="s">
        <v>141</v>
      </c>
      <c r="B295" s="11" t="s">
        <v>151</v>
      </c>
      <c r="C295" s="23">
        <v>0.22650000000000001</v>
      </c>
      <c r="D295" s="11" t="s">
        <v>151</v>
      </c>
      <c r="E295" s="22">
        <v>0.32</v>
      </c>
      <c r="F295" s="11" t="s">
        <v>151</v>
      </c>
      <c r="G295" s="11"/>
      <c r="H295" s="11" t="s">
        <v>151</v>
      </c>
      <c r="I295" s="11"/>
      <c r="J295" s="11" t="s">
        <v>151</v>
      </c>
      <c r="K295" s="11">
        <f t="shared" si="52"/>
        <v>0.54649999999999999</v>
      </c>
      <c r="L295" s="55" t="e">
        <f t="shared" si="53"/>
        <v>#VALUE!</v>
      </c>
    </row>
    <row r="296" spans="1:12" ht="30.75" thickBot="1" x14ac:dyDescent="0.3">
      <c r="A296" s="25" t="s">
        <v>142</v>
      </c>
      <c r="B296" s="11" t="s">
        <v>152</v>
      </c>
      <c r="C296" s="22">
        <v>1</v>
      </c>
      <c r="D296" s="11" t="s">
        <v>152</v>
      </c>
      <c r="E296" s="22">
        <v>1</v>
      </c>
      <c r="F296" s="11" t="s">
        <v>152</v>
      </c>
      <c r="G296" s="11"/>
      <c r="H296" s="11" t="s">
        <v>152</v>
      </c>
      <c r="I296" s="11"/>
      <c r="J296" s="11" t="s">
        <v>152</v>
      </c>
      <c r="K296" s="11">
        <f t="shared" si="52"/>
        <v>2</v>
      </c>
      <c r="L296" s="55" t="e">
        <f t="shared" si="53"/>
        <v>#VALUE!</v>
      </c>
    </row>
    <row r="297" spans="1:12" ht="30.75" thickBot="1" x14ac:dyDescent="0.3">
      <c r="A297" s="25" t="s">
        <v>143</v>
      </c>
      <c r="B297" s="11" t="s">
        <v>153</v>
      </c>
      <c r="C297" s="22">
        <v>0.59</v>
      </c>
      <c r="D297" s="11" t="s">
        <v>153</v>
      </c>
      <c r="E297" s="22">
        <v>0.57999999999999996</v>
      </c>
      <c r="F297" s="11" t="s">
        <v>153</v>
      </c>
      <c r="G297" s="11"/>
      <c r="H297" s="11" t="s">
        <v>153</v>
      </c>
      <c r="I297" s="11"/>
      <c r="J297" s="11" t="s">
        <v>153</v>
      </c>
      <c r="K297" s="11">
        <f t="shared" si="52"/>
        <v>1.17</v>
      </c>
      <c r="L297" s="55" t="e">
        <f t="shared" si="53"/>
        <v>#VALUE!</v>
      </c>
    </row>
    <row r="298" spans="1:12" ht="45.75" thickBot="1" x14ac:dyDescent="0.3">
      <c r="A298" s="25" t="s">
        <v>144</v>
      </c>
      <c r="B298" s="11" t="s">
        <v>153</v>
      </c>
      <c r="C298" s="23">
        <v>0.74829999999999997</v>
      </c>
      <c r="D298" s="11" t="s">
        <v>153</v>
      </c>
      <c r="E298" s="22">
        <v>0.72</v>
      </c>
      <c r="F298" s="11" t="s">
        <v>153</v>
      </c>
      <c r="G298" s="11"/>
      <c r="H298" s="11" t="s">
        <v>153</v>
      </c>
      <c r="I298" s="11"/>
      <c r="J298" s="11" t="s">
        <v>153</v>
      </c>
      <c r="K298" s="11">
        <f t="shared" si="52"/>
        <v>1.4682999999999999</v>
      </c>
      <c r="L298" s="55" t="e">
        <f t="shared" si="53"/>
        <v>#VALUE!</v>
      </c>
    </row>
    <row r="299" spans="1:12" ht="30.75" thickBot="1" x14ac:dyDescent="0.3">
      <c r="A299" s="25" t="s">
        <v>157</v>
      </c>
      <c r="B299" s="11" t="s">
        <v>154</v>
      </c>
      <c r="C299" s="23">
        <v>0.10829999999999999</v>
      </c>
      <c r="D299" s="11" t="s">
        <v>154</v>
      </c>
      <c r="E299" s="23">
        <v>0.106</v>
      </c>
      <c r="F299" s="11" t="s">
        <v>154</v>
      </c>
      <c r="G299" s="11"/>
      <c r="H299" s="11" t="s">
        <v>154</v>
      </c>
      <c r="I299" s="11"/>
      <c r="J299" s="11" t="s">
        <v>154</v>
      </c>
      <c r="K299" s="11">
        <f t="shared" si="52"/>
        <v>0.21429999999999999</v>
      </c>
      <c r="L299" s="55" t="e">
        <f t="shared" si="53"/>
        <v>#VALUE!</v>
      </c>
    </row>
    <row r="300" spans="1:12" ht="30.75" thickBot="1" x14ac:dyDescent="0.3">
      <c r="A300" s="25" t="s">
        <v>145</v>
      </c>
      <c r="B300" s="15">
        <v>5.6000000000000001E-2</v>
      </c>
      <c r="C300" s="22">
        <v>0.1</v>
      </c>
      <c r="D300" s="15">
        <v>5.6000000000000001E-2</v>
      </c>
      <c r="E300" s="22"/>
      <c r="F300" s="15">
        <v>5.6000000000000001E-2</v>
      </c>
      <c r="G300" s="11"/>
      <c r="H300" s="15">
        <v>5.6000000000000001E-2</v>
      </c>
      <c r="I300" s="11"/>
      <c r="J300" s="15">
        <v>5.6000000000000001E-2</v>
      </c>
      <c r="K300" s="11">
        <f t="shared" si="52"/>
        <v>0.1</v>
      </c>
      <c r="L300" s="55"/>
    </row>
    <row r="301" spans="1:12" ht="30.75" thickBot="1" x14ac:dyDescent="0.3">
      <c r="A301" s="25" t="s">
        <v>146</v>
      </c>
      <c r="B301" s="11" t="s">
        <v>155</v>
      </c>
      <c r="C301" s="22"/>
      <c r="D301" s="11" t="s">
        <v>155</v>
      </c>
      <c r="E301" s="22"/>
      <c r="F301" s="11" t="s">
        <v>155</v>
      </c>
      <c r="G301" s="11"/>
      <c r="H301" s="11" t="s">
        <v>155</v>
      </c>
      <c r="I301" s="11"/>
      <c r="J301" s="11" t="s">
        <v>155</v>
      </c>
      <c r="K301" s="11"/>
      <c r="L301" s="55"/>
    </row>
    <row r="302" spans="1:12" ht="45.75" thickBot="1" x14ac:dyDescent="0.3">
      <c r="A302" s="25" t="s">
        <v>158</v>
      </c>
      <c r="B302" s="16">
        <v>1</v>
      </c>
      <c r="C302" s="22"/>
      <c r="D302" s="16">
        <v>1</v>
      </c>
      <c r="E302" s="22"/>
      <c r="F302" s="16">
        <v>1</v>
      </c>
      <c r="G302" s="11"/>
      <c r="H302" s="16">
        <v>1</v>
      </c>
      <c r="I302" s="11"/>
      <c r="J302" s="16">
        <v>1</v>
      </c>
      <c r="K302" s="11"/>
      <c r="L302" s="55"/>
    </row>
    <row r="303" spans="1:12" ht="45.75" thickBot="1" x14ac:dyDescent="0.3">
      <c r="A303" s="25" t="s">
        <v>147</v>
      </c>
      <c r="B303" s="11" t="s">
        <v>156</v>
      </c>
      <c r="C303" s="22"/>
      <c r="D303" s="11" t="s">
        <v>156</v>
      </c>
      <c r="E303" s="22"/>
      <c r="F303" s="11" t="s">
        <v>156</v>
      </c>
      <c r="G303" s="11"/>
      <c r="H303" s="11" t="s">
        <v>156</v>
      </c>
      <c r="I303" s="11"/>
      <c r="J303" s="11" t="s">
        <v>156</v>
      </c>
      <c r="K303" s="11"/>
      <c r="L303" s="55"/>
    </row>
    <row r="304" spans="1:12" ht="30.75" thickBot="1" x14ac:dyDescent="0.3">
      <c r="A304" s="27" t="s">
        <v>148</v>
      </c>
      <c r="B304" s="40">
        <v>1</v>
      </c>
      <c r="C304" s="53"/>
      <c r="D304" s="40">
        <v>1</v>
      </c>
      <c r="E304" s="53"/>
      <c r="F304" s="40">
        <v>1</v>
      </c>
      <c r="G304" s="29"/>
      <c r="H304" s="40">
        <v>1</v>
      </c>
      <c r="I304" s="29"/>
      <c r="J304" s="40">
        <v>1</v>
      </c>
      <c r="K304" s="29"/>
      <c r="L304" s="56"/>
    </row>
    <row r="305" spans="1:12" ht="15.75" thickBot="1" x14ac:dyDescent="0.3"/>
    <row r="306" spans="1:12" ht="15.75" thickBot="1" x14ac:dyDescent="0.3">
      <c r="A306" s="81" t="s">
        <v>126</v>
      </c>
      <c r="B306" s="87" t="s">
        <v>58</v>
      </c>
      <c r="C306" s="87"/>
      <c r="D306" s="84" t="s">
        <v>0</v>
      </c>
      <c r="E306" s="84"/>
      <c r="F306" s="84" t="s">
        <v>1</v>
      </c>
      <c r="G306" s="84"/>
      <c r="H306" s="84" t="s">
        <v>2</v>
      </c>
      <c r="I306" s="84"/>
      <c r="J306" s="84" t="s">
        <v>3</v>
      </c>
      <c r="K306" s="84"/>
      <c r="L306" s="85"/>
    </row>
    <row r="307" spans="1:12" ht="24.75" thickBot="1" x14ac:dyDescent="0.3">
      <c r="A307" s="82"/>
      <c r="B307" s="9" t="s">
        <v>82</v>
      </c>
      <c r="C307" s="9" t="s">
        <v>7</v>
      </c>
      <c r="D307" s="9" t="s">
        <v>82</v>
      </c>
      <c r="E307" s="9" t="s">
        <v>7</v>
      </c>
      <c r="F307" s="9" t="s">
        <v>82</v>
      </c>
      <c r="G307" s="9" t="s">
        <v>7</v>
      </c>
      <c r="H307" s="9" t="s">
        <v>82</v>
      </c>
      <c r="I307" s="9" t="s">
        <v>7</v>
      </c>
      <c r="J307" s="9" t="s">
        <v>74</v>
      </c>
      <c r="K307" s="9" t="s">
        <v>7</v>
      </c>
      <c r="L307" s="24" t="s">
        <v>5</v>
      </c>
    </row>
    <row r="308" spans="1:12" ht="45.75" thickBot="1" x14ac:dyDescent="0.3">
      <c r="A308" s="25" t="s">
        <v>138</v>
      </c>
      <c r="B308" s="11" t="s">
        <v>149</v>
      </c>
      <c r="C308" s="19">
        <v>0.88900000000000001</v>
      </c>
      <c r="D308" s="11" t="s">
        <v>149</v>
      </c>
      <c r="E308" s="22">
        <v>0.67</v>
      </c>
      <c r="F308" s="11" t="s">
        <v>149</v>
      </c>
      <c r="G308" s="11"/>
      <c r="H308" s="11" t="s">
        <v>149</v>
      </c>
      <c r="I308" s="11"/>
      <c r="J308" s="11" t="s">
        <v>149</v>
      </c>
      <c r="K308" s="11">
        <f>C308+E308+G308+I308</f>
        <v>1.5590000000000002</v>
      </c>
      <c r="L308" s="55" t="e">
        <f>(K308/J308)*100</f>
        <v>#VALUE!</v>
      </c>
    </row>
    <row r="309" spans="1:12" ht="30.75" thickBot="1" x14ac:dyDescent="0.3">
      <c r="A309" s="25" t="s">
        <v>139</v>
      </c>
      <c r="B309" s="11" t="s">
        <v>150</v>
      </c>
      <c r="C309" s="22">
        <v>1</v>
      </c>
      <c r="D309" s="11" t="s">
        <v>150</v>
      </c>
      <c r="E309" s="22">
        <v>1</v>
      </c>
      <c r="F309" s="11" t="s">
        <v>150</v>
      </c>
      <c r="G309" s="11"/>
      <c r="H309" s="11" t="s">
        <v>150</v>
      </c>
      <c r="I309" s="11"/>
      <c r="J309" s="11" t="s">
        <v>150</v>
      </c>
      <c r="K309" s="11">
        <f t="shared" ref="K309:K315" si="54">C309+E309+G309+I309</f>
        <v>2</v>
      </c>
      <c r="L309" s="55" t="e">
        <f>(K309/J309)*100</f>
        <v>#VALUE!</v>
      </c>
    </row>
    <row r="310" spans="1:12" ht="30.75" thickBot="1" x14ac:dyDescent="0.3">
      <c r="A310" s="25" t="s">
        <v>140</v>
      </c>
      <c r="B310" s="11" t="s">
        <v>150</v>
      </c>
      <c r="C310" s="22">
        <v>1</v>
      </c>
      <c r="D310" s="11" t="s">
        <v>150</v>
      </c>
      <c r="E310" s="22">
        <v>1</v>
      </c>
      <c r="F310" s="11" t="s">
        <v>150</v>
      </c>
      <c r="G310" s="11"/>
      <c r="H310" s="11" t="s">
        <v>150</v>
      </c>
      <c r="I310" s="11"/>
      <c r="J310" s="11" t="s">
        <v>150</v>
      </c>
      <c r="K310" s="11">
        <f t="shared" si="54"/>
        <v>2</v>
      </c>
      <c r="L310" s="55" t="e">
        <f t="shared" ref="L310:L315" si="55">(K310/J310)*100</f>
        <v>#VALUE!</v>
      </c>
    </row>
    <row r="311" spans="1:12" ht="30.75" thickBot="1" x14ac:dyDescent="0.3">
      <c r="A311" s="25" t="s">
        <v>141</v>
      </c>
      <c r="B311" s="11" t="s">
        <v>151</v>
      </c>
      <c r="C311" s="23">
        <v>0.29520000000000002</v>
      </c>
      <c r="D311" s="11" t="s">
        <v>151</v>
      </c>
      <c r="E311" s="22">
        <v>0.35</v>
      </c>
      <c r="F311" s="11" t="s">
        <v>151</v>
      </c>
      <c r="G311" s="11"/>
      <c r="H311" s="11" t="s">
        <v>151</v>
      </c>
      <c r="I311" s="11"/>
      <c r="J311" s="11" t="s">
        <v>151</v>
      </c>
      <c r="K311" s="11">
        <f t="shared" si="54"/>
        <v>0.6452</v>
      </c>
      <c r="L311" s="55" t="e">
        <f t="shared" si="55"/>
        <v>#VALUE!</v>
      </c>
    </row>
    <row r="312" spans="1:12" ht="30.75" thickBot="1" x14ac:dyDescent="0.3">
      <c r="A312" s="25" t="s">
        <v>142</v>
      </c>
      <c r="B312" s="11" t="s">
        <v>152</v>
      </c>
      <c r="C312" s="22">
        <v>1</v>
      </c>
      <c r="D312" s="11" t="s">
        <v>152</v>
      </c>
      <c r="E312" s="22">
        <v>1</v>
      </c>
      <c r="F312" s="11" t="s">
        <v>152</v>
      </c>
      <c r="G312" s="11"/>
      <c r="H312" s="11" t="s">
        <v>152</v>
      </c>
      <c r="I312" s="11"/>
      <c r="J312" s="11" t="s">
        <v>152</v>
      </c>
      <c r="K312" s="11">
        <f t="shared" si="54"/>
        <v>2</v>
      </c>
      <c r="L312" s="55" t="e">
        <f t="shared" si="55"/>
        <v>#VALUE!</v>
      </c>
    </row>
    <row r="313" spans="1:12" ht="30.75" thickBot="1" x14ac:dyDescent="0.3">
      <c r="A313" s="25" t="s">
        <v>143</v>
      </c>
      <c r="B313" s="11" t="s">
        <v>153</v>
      </c>
      <c r="C313" s="22">
        <v>0.37</v>
      </c>
      <c r="D313" s="11" t="s">
        <v>153</v>
      </c>
      <c r="E313" s="22">
        <v>0.36</v>
      </c>
      <c r="F313" s="11" t="s">
        <v>153</v>
      </c>
      <c r="G313" s="11"/>
      <c r="H313" s="11" t="s">
        <v>153</v>
      </c>
      <c r="I313" s="11"/>
      <c r="J313" s="11" t="s">
        <v>153</v>
      </c>
      <c r="K313" s="11">
        <f t="shared" si="54"/>
        <v>0.73</v>
      </c>
      <c r="L313" s="55" t="e">
        <f t="shared" si="55"/>
        <v>#VALUE!</v>
      </c>
    </row>
    <row r="314" spans="1:12" ht="45.75" thickBot="1" x14ac:dyDescent="0.3">
      <c r="A314" s="25" t="s">
        <v>144</v>
      </c>
      <c r="B314" s="11" t="s">
        <v>153</v>
      </c>
      <c r="C314" s="23">
        <v>0.35249999999999998</v>
      </c>
      <c r="D314" s="11" t="s">
        <v>153</v>
      </c>
      <c r="E314" s="22">
        <v>0.34</v>
      </c>
      <c r="F314" s="11" t="s">
        <v>153</v>
      </c>
      <c r="G314" s="11"/>
      <c r="H314" s="11" t="s">
        <v>153</v>
      </c>
      <c r="I314" s="11"/>
      <c r="J314" s="11" t="s">
        <v>153</v>
      </c>
      <c r="K314" s="11">
        <f t="shared" si="54"/>
        <v>0.6925</v>
      </c>
      <c r="L314" s="55" t="e">
        <f t="shared" si="55"/>
        <v>#VALUE!</v>
      </c>
    </row>
    <row r="315" spans="1:12" ht="30.75" thickBot="1" x14ac:dyDescent="0.3">
      <c r="A315" s="25" t="s">
        <v>157</v>
      </c>
      <c r="B315" s="11" t="s">
        <v>154</v>
      </c>
      <c r="C315" s="23">
        <v>0.14560000000000001</v>
      </c>
      <c r="D315" s="11" t="s">
        <v>154</v>
      </c>
      <c r="E315" s="23">
        <v>0.16889999999999999</v>
      </c>
      <c r="F315" s="11" t="s">
        <v>154</v>
      </c>
      <c r="G315" s="11"/>
      <c r="H315" s="11" t="s">
        <v>154</v>
      </c>
      <c r="I315" s="11"/>
      <c r="J315" s="11" t="s">
        <v>154</v>
      </c>
      <c r="K315" s="11">
        <f t="shared" si="54"/>
        <v>0.3145</v>
      </c>
      <c r="L315" s="55" t="e">
        <f t="shared" si="55"/>
        <v>#VALUE!</v>
      </c>
    </row>
    <row r="316" spans="1:12" ht="30.75" thickBot="1" x14ac:dyDescent="0.3">
      <c r="A316" s="25" t="s">
        <v>145</v>
      </c>
      <c r="B316" s="15">
        <v>0.03</v>
      </c>
      <c r="C316" s="19">
        <v>6.0999999999999999E-2</v>
      </c>
      <c r="D316" s="15">
        <v>0.03</v>
      </c>
      <c r="E316" s="22"/>
      <c r="F316" s="15">
        <v>0.03</v>
      </c>
      <c r="G316" s="11"/>
      <c r="H316" s="15">
        <v>0.03</v>
      </c>
      <c r="I316" s="11"/>
      <c r="J316" s="15">
        <v>0.03</v>
      </c>
      <c r="K316" s="11"/>
      <c r="L316" s="55"/>
    </row>
    <row r="317" spans="1:12" ht="30.75" thickBot="1" x14ac:dyDescent="0.3">
      <c r="A317" s="25" t="s">
        <v>146</v>
      </c>
      <c r="B317" s="11" t="s">
        <v>155</v>
      </c>
      <c r="C317" s="22"/>
      <c r="D317" s="11" t="s">
        <v>155</v>
      </c>
      <c r="E317" s="22"/>
      <c r="F317" s="11" t="s">
        <v>155</v>
      </c>
      <c r="G317" s="11"/>
      <c r="H317" s="11" t="s">
        <v>155</v>
      </c>
      <c r="I317" s="11"/>
      <c r="J317" s="11" t="s">
        <v>155</v>
      </c>
      <c r="K317" s="11"/>
      <c r="L317" s="55"/>
    </row>
    <row r="318" spans="1:12" ht="45.75" thickBot="1" x14ac:dyDescent="0.3">
      <c r="A318" s="25" t="s">
        <v>158</v>
      </c>
      <c r="B318" s="16">
        <v>1</v>
      </c>
      <c r="C318" s="22"/>
      <c r="D318" s="16">
        <v>1</v>
      </c>
      <c r="E318" s="22"/>
      <c r="F318" s="16">
        <v>1</v>
      </c>
      <c r="G318" s="11"/>
      <c r="H318" s="16">
        <v>1</v>
      </c>
      <c r="I318" s="11"/>
      <c r="J318" s="16">
        <v>1</v>
      </c>
      <c r="K318" s="11"/>
      <c r="L318" s="55"/>
    </row>
    <row r="319" spans="1:12" ht="45.75" thickBot="1" x14ac:dyDescent="0.3">
      <c r="A319" s="25" t="s">
        <v>147</v>
      </c>
      <c r="B319" s="11" t="s">
        <v>156</v>
      </c>
      <c r="C319" s="22"/>
      <c r="D319" s="11" t="s">
        <v>156</v>
      </c>
      <c r="E319" s="22"/>
      <c r="F319" s="11" t="s">
        <v>156</v>
      </c>
      <c r="G319" s="11"/>
      <c r="H319" s="11" t="s">
        <v>156</v>
      </c>
      <c r="I319" s="11"/>
      <c r="J319" s="11" t="s">
        <v>156</v>
      </c>
      <c r="K319" s="11"/>
      <c r="L319" s="55"/>
    </row>
    <row r="320" spans="1:12" ht="30.75" thickBot="1" x14ac:dyDescent="0.3">
      <c r="A320" s="27" t="s">
        <v>148</v>
      </c>
      <c r="B320" s="40">
        <v>1</v>
      </c>
      <c r="C320" s="53"/>
      <c r="D320" s="40">
        <v>1</v>
      </c>
      <c r="E320" s="53"/>
      <c r="F320" s="40">
        <v>1</v>
      </c>
      <c r="G320" s="29"/>
      <c r="H320" s="40">
        <v>1</v>
      </c>
      <c r="I320" s="29"/>
      <c r="J320" s="40">
        <v>1</v>
      </c>
      <c r="K320" s="29"/>
      <c r="L320" s="56"/>
    </row>
    <row r="323" spans="1:9" x14ac:dyDescent="0.25">
      <c r="A323" s="78" t="s">
        <v>6</v>
      </c>
      <c r="B323" s="78"/>
      <c r="C323" s="78"/>
      <c r="D323" s="78"/>
      <c r="E323" s="78"/>
      <c r="F323" s="78"/>
      <c r="G323" s="78"/>
      <c r="H323" s="78"/>
      <c r="I323" s="78"/>
    </row>
    <row r="324" spans="1:9" x14ac:dyDescent="0.25">
      <c r="A324" s="5" t="s">
        <v>189</v>
      </c>
      <c r="B324" s="1"/>
      <c r="C324" s="1"/>
      <c r="D324" s="1"/>
      <c r="E324" s="1"/>
      <c r="F324" s="1"/>
      <c r="G324" s="1"/>
      <c r="H324" s="1"/>
      <c r="I324" s="1"/>
    </row>
  </sheetData>
  <mergeCells count="194">
    <mergeCell ref="B195:L195"/>
    <mergeCell ref="B206:L206"/>
    <mergeCell ref="J306:L306"/>
    <mergeCell ref="A306:A307"/>
    <mergeCell ref="B306:C306"/>
    <mergeCell ref="D306:E306"/>
    <mergeCell ref="F306:G306"/>
    <mergeCell ref="H306:I306"/>
    <mergeCell ref="J274:L274"/>
    <mergeCell ref="A290:A291"/>
    <mergeCell ref="B290:C290"/>
    <mergeCell ref="D290:E290"/>
    <mergeCell ref="F290:G290"/>
    <mergeCell ref="H290:I290"/>
    <mergeCell ref="J290:L290"/>
    <mergeCell ref="A274:A275"/>
    <mergeCell ref="B274:C274"/>
    <mergeCell ref="D274:E274"/>
    <mergeCell ref="F274:G274"/>
    <mergeCell ref="H274:I274"/>
    <mergeCell ref="A258:A259"/>
    <mergeCell ref="B258:C258"/>
    <mergeCell ref="D258:E258"/>
    <mergeCell ref="F258:G258"/>
    <mergeCell ref="H258:I258"/>
    <mergeCell ref="J258:L258"/>
    <mergeCell ref="A241:L241"/>
    <mergeCell ref="B242:C242"/>
    <mergeCell ref="D242:E242"/>
    <mergeCell ref="F242:G242"/>
    <mergeCell ref="H242:I242"/>
    <mergeCell ref="J242:L242"/>
    <mergeCell ref="J219:L219"/>
    <mergeCell ref="A230:A231"/>
    <mergeCell ref="B230:C230"/>
    <mergeCell ref="D230:E230"/>
    <mergeCell ref="F230:G230"/>
    <mergeCell ref="H230:I230"/>
    <mergeCell ref="J230:L230"/>
    <mergeCell ref="A219:A220"/>
    <mergeCell ref="B219:C219"/>
    <mergeCell ref="D219:E219"/>
    <mergeCell ref="F219:G219"/>
    <mergeCell ref="H219:I219"/>
    <mergeCell ref="J197:L197"/>
    <mergeCell ref="A208:A209"/>
    <mergeCell ref="B208:C208"/>
    <mergeCell ref="D208:E208"/>
    <mergeCell ref="F208:G208"/>
    <mergeCell ref="H208:I208"/>
    <mergeCell ref="J208:L208"/>
    <mergeCell ref="A197:A198"/>
    <mergeCell ref="B197:C197"/>
    <mergeCell ref="D197:E197"/>
    <mergeCell ref="F197:G197"/>
    <mergeCell ref="H197:I197"/>
    <mergeCell ref="A173:L173"/>
    <mergeCell ref="B157:C157"/>
    <mergeCell ref="D157:E157"/>
    <mergeCell ref="F157:G157"/>
    <mergeCell ref="H157:I157"/>
    <mergeCell ref="J157:L157"/>
    <mergeCell ref="A185:L185"/>
    <mergeCell ref="B186:C186"/>
    <mergeCell ref="D186:E186"/>
    <mergeCell ref="F186:G186"/>
    <mergeCell ref="H186:I186"/>
    <mergeCell ref="J186:L186"/>
    <mergeCell ref="A174:L174"/>
    <mergeCell ref="A177:A178"/>
    <mergeCell ref="B177:C177"/>
    <mergeCell ref="D177:E177"/>
    <mergeCell ref="F177:G177"/>
    <mergeCell ref="H177:I177"/>
    <mergeCell ref="J177:L177"/>
    <mergeCell ref="A176:L176"/>
    <mergeCell ref="J136:L136"/>
    <mergeCell ref="A136:A137"/>
    <mergeCell ref="B136:C136"/>
    <mergeCell ref="D136:E136"/>
    <mergeCell ref="F136:G136"/>
    <mergeCell ref="H136:I136"/>
    <mergeCell ref="A165:A166"/>
    <mergeCell ref="B165:C165"/>
    <mergeCell ref="D165:E165"/>
    <mergeCell ref="F165:G165"/>
    <mergeCell ref="H165:I165"/>
    <mergeCell ref="J165:L165"/>
    <mergeCell ref="C152:C154"/>
    <mergeCell ref="H152:H154"/>
    <mergeCell ref="I152:I154"/>
    <mergeCell ref="G152:G154"/>
    <mergeCell ref="E152:E154"/>
    <mergeCell ref="D152:D154"/>
    <mergeCell ref="J152:J154"/>
    <mergeCell ref="K152:K154"/>
    <mergeCell ref="F152:F154"/>
    <mergeCell ref="L152:L154"/>
    <mergeCell ref="F98:G98"/>
    <mergeCell ref="J126:L126"/>
    <mergeCell ref="A131:A132"/>
    <mergeCell ref="B131:C131"/>
    <mergeCell ref="D131:E131"/>
    <mergeCell ref="F131:G131"/>
    <mergeCell ref="H131:I131"/>
    <mergeCell ref="J131:L131"/>
    <mergeCell ref="A126:A127"/>
    <mergeCell ref="B126:C126"/>
    <mergeCell ref="D126:E126"/>
    <mergeCell ref="F126:G126"/>
    <mergeCell ref="H126:I126"/>
    <mergeCell ref="J103:L103"/>
    <mergeCell ref="A114:A115"/>
    <mergeCell ref="B114:C114"/>
    <mergeCell ref="D114:E114"/>
    <mergeCell ref="F114:G114"/>
    <mergeCell ref="H114:I114"/>
    <mergeCell ref="J114:L114"/>
    <mergeCell ref="B103:C103"/>
    <mergeCell ref="D103:E103"/>
    <mergeCell ref="F103:G103"/>
    <mergeCell ref="H103:I103"/>
    <mergeCell ref="A3:L4"/>
    <mergeCell ref="B150:C150"/>
    <mergeCell ref="D150:E150"/>
    <mergeCell ref="F150:G150"/>
    <mergeCell ref="H150:I150"/>
    <mergeCell ref="B24:B25"/>
    <mergeCell ref="B36:L36"/>
    <mergeCell ref="B71:L71"/>
    <mergeCell ref="A43:L43"/>
    <mergeCell ref="B6:C6"/>
    <mergeCell ref="D6:E6"/>
    <mergeCell ref="F6:G6"/>
    <mergeCell ref="H6:I6"/>
    <mergeCell ref="B45:C45"/>
    <mergeCell ref="D45:E45"/>
    <mergeCell ref="F45:G45"/>
    <mergeCell ref="J24:J25"/>
    <mergeCell ref="A92:A93"/>
    <mergeCell ref="B92:C92"/>
    <mergeCell ref="D92:E92"/>
    <mergeCell ref="F92:G92"/>
    <mergeCell ref="H92:I92"/>
    <mergeCell ref="J92:L92"/>
    <mergeCell ref="H45:I45"/>
    <mergeCell ref="H74:I74"/>
    <mergeCell ref="B145:C145"/>
    <mergeCell ref="A45:A46"/>
    <mergeCell ref="A73:L73"/>
    <mergeCell ref="D145:E145"/>
    <mergeCell ref="F145:G145"/>
    <mergeCell ref="H145:I145"/>
    <mergeCell ref="B74:C74"/>
    <mergeCell ref="D74:E74"/>
    <mergeCell ref="F74:G74"/>
    <mergeCell ref="D80:E80"/>
    <mergeCell ref="F80:G80"/>
    <mergeCell ref="H80:I80"/>
    <mergeCell ref="J80:L80"/>
    <mergeCell ref="A85:A86"/>
    <mergeCell ref="B85:C85"/>
    <mergeCell ref="D85:E85"/>
    <mergeCell ref="F85:G85"/>
    <mergeCell ref="H85:I85"/>
    <mergeCell ref="J85:L85"/>
    <mergeCell ref="B98:C98"/>
    <mergeCell ref="D98:E98"/>
    <mergeCell ref="J98:L98"/>
    <mergeCell ref="H98:I98"/>
    <mergeCell ref="D24:D25"/>
    <mergeCell ref="L24:L25"/>
    <mergeCell ref="A323:I323"/>
    <mergeCell ref="B152:B154"/>
    <mergeCell ref="A6:A7"/>
    <mergeCell ref="A84:L84"/>
    <mergeCell ref="A149:L149"/>
    <mergeCell ref="J150:L150"/>
    <mergeCell ref="J145:L145"/>
    <mergeCell ref="A150:A151"/>
    <mergeCell ref="A145:A146"/>
    <mergeCell ref="J6:L6"/>
    <mergeCell ref="A37:C37"/>
    <mergeCell ref="J74:L74"/>
    <mergeCell ref="J45:L45"/>
    <mergeCell ref="A74:A75"/>
    <mergeCell ref="A39:A40"/>
    <mergeCell ref="B39:C39"/>
    <mergeCell ref="D39:E39"/>
    <mergeCell ref="F39:G39"/>
    <mergeCell ref="H39:I39"/>
    <mergeCell ref="J39:L39"/>
    <mergeCell ref="A80:A81"/>
    <mergeCell ref="B80:C80"/>
  </mergeCells>
  <phoneticPr fontId="1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2" fitToHeight="0" orientation="portrait" r:id="rId1"/>
  <headerFooter>
    <oddFooter>&amp;RPágina 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Sarah Caroliny Silva de Paula</cp:lastModifiedBy>
  <cp:revision/>
  <cp:lastPrinted>2025-12-15T15:20:20Z</cp:lastPrinted>
  <dcterms:created xsi:type="dcterms:W3CDTF">2020-12-14T19:05:34Z</dcterms:created>
  <dcterms:modified xsi:type="dcterms:W3CDTF">2026-03-24T14:25:41Z</dcterms:modified>
  <cp:category/>
  <cp:contentStatus/>
</cp:coreProperties>
</file>